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IC-ESTACAO\Users\Licitacao\Documents\ARQUIVOS\Licitação Compartilhada 1\LICITAÇÕES 2026\PAL 09 CO 02 OBRA ESCOLA DONA CINA\EDITAL E ANEXOS PUBLICAR\"/>
    </mc:Choice>
  </mc:AlternateContent>
  <xr:revisionPtr revIDLastSave="0" documentId="8_{4988C1BA-F7DB-481B-B208-9DEEDF61B701}" xr6:coauthVersionLast="47" xr6:coauthVersionMax="47" xr10:uidLastSave="{00000000-0000-0000-0000-000000000000}"/>
  <bookViews>
    <workbookView xWindow="-120" yWindow="-120" windowWidth="20730" windowHeight="11040" activeTab="2" xr2:uid="{00000000-000D-0000-FFFF-FFFF00000000}"/>
  </bookViews>
  <sheets>
    <sheet name="BDI" sheetId="14" r:id="rId1"/>
    <sheet name="MEMÓRIA DE CALCULO" sheetId="20" r:id="rId2"/>
    <sheet name="PLANILHA ORÇAMENTÁRIA" sheetId="18" r:id="rId3"/>
    <sheet name="CRONOGRAMA " sheetId="19" r:id="rId4"/>
  </sheets>
  <externalReferences>
    <externalReference r:id="rId5"/>
    <externalReference r:id="rId6"/>
    <externalReference r:id="rId7"/>
  </externalReferences>
  <definedNames>
    <definedName name="___sub1">#REF!</definedName>
    <definedName name="___sub2">#REF!</definedName>
    <definedName name="___sub3">#REF!</definedName>
    <definedName name="_xlnm._FilterDatabase" localSheetId="1" hidden="1">'MEMÓRIA DE CALCULO'!$B$1:$B$327</definedName>
    <definedName name="_xlnm._FilterDatabase" localSheetId="2" hidden="1">'PLANILHA ORÇAMENTÁRIA'!$B$1:$B$345</definedName>
    <definedName name="_sub1">#REF!</definedName>
    <definedName name="_sub2">#REF!</definedName>
    <definedName name="_sub3">#REF!</definedName>
    <definedName name="a">#REF!</definedName>
    <definedName name="AA" hidden="1">{#N/A,#N/A,FALSE,"ALVENARIA";#N/A,#N/A,FALSE,"BLOCOS";#N/A,#N/A,FALSE,"CINTAS";#N/A,#N/A,FALSE,"CORTINA";#N/A,#N/A,FALSE,"LAJES";#N/A,#N/A,FALSE,"PILARES";#N/A,#N/A,FALSE,"VIGAS"}</definedName>
    <definedName name="AREA">#REF!</definedName>
    <definedName name="_xlnm.Print_Area" localSheetId="0">BDI!$A$1:$J$48</definedName>
    <definedName name="_xlnm.Print_Area" localSheetId="1">'MEMÓRIA DE CALCULO'!$A$1:$G$257</definedName>
    <definedName name="_xlnm.Print_Area" localSheetId="2">'PLANILHA ORÇAMENTÁRIA'!$A$1:$J$275</definedName>
    <definedName name="B">#REF!</definedName>
    <definedName name="BDI">#REF!</definedName>
    <definedName name="CalculoFossa20" hidden="1">{#N/A,#N/A,FALSE,"ALVENARIA";#N/A,#N/A,FALSE,"BLOCOS";#N/A,#N/A,FALSE,"CINTAS";#N/A,#N/A,FALSE,"CORTINA";#N/A,#N/A,FALSE,"LAJES";#N/A,#N/A,FALSE,"PILARES";#N/A,#N/A,FALSE,"VIGAS"}</definedName>
    <definedName name="Cedro1COMPLETO" hidden="1">{#N/A,#N/A,FALSE,"ALVENARIA";#N/A,#N/A,FALSE,"BLOCOS";#N/A,#N/A,FALSE,"CINTAS";#N/A,#N/A,FALSE,"CORTINA";#N/A,#N/A,FALSE,"LAJES";#N/A,#N/A,FALSE,"PILARES";#N/A,#N/A,FALSE,"VIGAS"}</definedName>
    <definedName name="ciclovia" hidden="1">{#N/A,#N/A,FALSE,"ALVENARIA";#N/A,#N/A,FALSE,"BLOCOS";#N/A,#N/A,FALSE,"CINTAS";#N/A,#N/A,FALSE,"CORTINA";#N/A,#N/A,FALSE,"LAJES";#N/A,#N/A,FALSE,"PILARES";#N/A,#N/A,FALSE,"VIGAS"}</definedName>
    <definedName name="ciclovia2" hidden="1">{#N/A,#N/A,FALSE,"ALVENARIA";#N/A,#N/A,FALSE,"BLOCOS";#N/A,#N/A,FALSE,"CINTAS";#N/A,#N/A,FALSE,"CORTINA";#N/A,#N/A,FALSE,"LAJES";#N/A,#N/A,FALSE,"PILARES";#N/A,#N/A,FALSE,"VIGAS"}</definedName>
    <definedName name="ciclovia3" hidden="1">{#N/A,#N/A,FALSE,"ALVENARIA";#N/A,#N/A,FALSE,"BLOCOS";#N/A,#N/A,FALSE,"CINTAS";#N/A,#N/A,FALSE,"CORTINA";#N/A,#N/A,FALSE,"LAJES";#N/A,#N/A,FALSE,"PILARES";#N/A,#N/A,FALSE,"VIGAS"}</definedName>
    <definedName name="ciclovia4" hidden="1">{#N/A,#N/A,FALSE,"ALVENARIA";#N/A,#N/A,FALSE,"BLOCOS";#N/A,#N/A,FALSE,"CINTAS";#N/A,#N/A,FALSE,"CORTINA";#N/A,#N/A,FALSE,"LAJES";#N/A,#N/A,FALSE,"PILARES";#N/A,#N/A,FALSE,"VIGAS"}</definedName>
    <definedName name="ciclovia5" hidden="1">{#N/A,#N/A,FALSE,"ALVENARIA";#N/A,#N/A,FALSE,"BLOCOS";#N/A,#N/A,FALSE,"CINTAS";#N/A,#N/A,FALSE,"CORTINA";#N/A,#N/A,FALSE,"LAJES";#N/A,#N/A,FALSE,"PILARES";#N/A,#N/A,FALSE,"VIGAS"}</definedName>
    <definedName name="ciclovia6" hidden="1">{#N/A,#N/A,FALSE,"ALVENARIA";#N/A,#N/A,FALSE,"BLOCOS";#N/A,#N/A,FALSE,"CINTAS";#N/A,#N/A,FALSE,"CORTINA";#N/A,#N/A,FALSE,"LAJES";#N/A,#N/A,FALSE,"PILARES";#N/A,#N/A,FALSE,"VIGAS"}</definedName>
    <definedName name="ciclovia7" hidden="1">{#N/A,#N/A,FALSE,"ALVENARIA";#N/A,#N/A,FALSE,"BLOCOS";#N/A,#N/A,FALSE,"CINTAS";#N/A,#N/A,FALSE,"CORTINA";#N/A,#N/A,FALSE,"LAJES";#N/A,#N/A,FALSE,"PILARES";#N/A,#N/A,FALSE,"VIGAS"}</definedName>
    <definedName name="ciclovia8" hidden="1">{#N/A,#N/A,FALSE,"ALVENARIA";#N/A,#N/A,FALSE,"BLOCOS";#N/A,#N/A,FALSE,"CINTAS";#N/A,#N/A,FALSE,"CORTINA";#N/A,#N/A,FALSE,"LAJES";#N/A,#N/A,FALSE,"PILARES";#N/A,#N/A,FALSE,"VIGAS"}</definedName>
    <definedName name="cotação" hidden="1">{#N/A,#N/A,FALSE,"ALVENARIA";#N/A,#N/A,FALSE,"BLOCOS";#N/A,#N/A,FALSE,"CINTAS";#N/A,#N/A,FALSE,"CORTINA";#N/A,#N/A,FALSE,"LAJES";#N/A,#N/A,FALSE,"PILARES";#N/A,#N/A,FALSE,"VIGAS"}</definedName>
    <definedName name="ddd" hidden="1">{#N/A,#N/A,FALSE,"ALVENARIA";#N/A,#N/A,FALSE,"BLOCOS";#N/A,#N/A,FALSE,"CINTAS";#N/A,#N/A,FALSE,"CORTINA";#N/A,#N/A,FALSE,"LAJES";#N/A,#N/A,FALSE,"PILARES";#N/A,#N/A,FALSE,"VIGAS"}</definedName>
    <definedName name="DESONERACAO" hidden="1">IF(OR(Import.Desoneracao="DESONERADO",Import.Desoneracao="SIM"),"SIM","NÃO")</definedName>
    <definedName name="DOLAR">[1]INSUMOS!$G$8</definedName>
    <definedName name="ersdcefgbrnghrbgbrgfbgfwbvbfgvwfv">#REF!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4">#REF!</definedName>
    <definedName name="Fossa20" hidden="1">{#N/A,#N/A,FALSE,"ALVENARIA";#N/A,#N/A,FALSE,"BLOCOS";#N/A,#N/A,FALSE,"CINTAS";#N/A,#N/A,FALSE,"CORTINA";#N/A,#N/A,FALSE,"LAJES";#N/A,#N/A,FALSE,"PILARES";#N/A,#N/A,FALSE,"VIGAS"}</definedName>
    <definedName name="fran" hidden="1">{#N/A,#N/A,FALSE,"ALVENARIA";#N/A,#N/A,FALSE,"BLOCOS";#N/A,#N/A,FALSE,"CINTAS";#N/A,#N/A,FALSE,"CORTINA";#N/A,#N/A,FALSE,"LAJES";#N/A,#N/A,FALSE,"PILARES";#N/A,#N/A,FALSE,"VIGAS"}</definedName>
    <definedName name="Import.Desoneracao" hidden="1">OFFSET([2]DADOS!$G$18,0,-1)</definedName>
    <definedName name="leosde">#REF!</definedName>
    <definedName name="mac" hidden="1">{#N/A,#N/A,FALSE,"ALVENARIA";#N/A,#N/A,FALSE,"BLOCOS";#N/A,#N/A,FALSE,"CINTAS";#N/A,#N/A,FALSE,"CORTINA";#N/A,#N/A,FALSE,"LAJES";#N/A,#N/A,FALSE,"PILARES";#N/A,#N/A,FALSE,"VIGAS"}</definedName>
    <definedName name="MACAHDO" hidden="1">{#N/A,#N/A,FALSE,"ALVENARIA";#N/A,#N/A,FALSE,"BLOCOS";#N/A,#N/A,FALSE,"CINTAS";#N/A,#N/A,FALSE,"CORTINA";#N/A,#N/A,FALSE,"LAJES";#N/A,#N/A,FALSE,"PILARES";#N/A,#N/A,FALSE,"VIGAS"}</definedName>
    <definedName name="MACHADO" hidden="1">{#N/A,#N/A,FALSE,"ALVENARIA";#N/A,#N/A,FALSE,"BLOCOS";#N/A,#N/A,FALSE,"CINTAS";#N/A,#N/A,FALSE,"CORTINA";#N/A,#N/A,FALSE,"LAJES";#N/A,#N/A,FALSE,"PILARES";#N/A,#N/A,FALSE,"VIGAS"}</definedName>
    <definedName name="NCOMPOSICOES">7</definedName>
    <definedName name="NCOTACOES">15</definedName>
    <definedName name="noo" hidden="1">{#N/A,#N/A,FALSE,"ALVENARIA";#N/A,#N/A,FALSE,"BLOCOS";#N/A,#N/A,FALSE,"CINTAS";#N/A,#N/A,FALSE,"CORTINA";#N/A,#N/A,FALSE,"LAJES";#N/A,#N/A,FALSE,"PILARES";#N/A,#N/A,FALSE,"VIGAS"}</definedName>
    <definedName name="obra">#REF!</definedName>
    <definedName name="obra1">#REF!</definedName>
    <definedName name="obra2">#REF!</definedName>
    <definedName name="obra3">#REF!</definedName>
    <definedName name="obra4">#REF!</definedName>
    <definedName name="obra5">#REF!</definedName>
    <definedName name="orcamento" hidden="1">{#N/A,#N/A,FALSE,"ALVENARIA";#N/A,#N/A,FALSE,"BLOCOS";#N/A,#N/A,FALSE,"CINTAS";#N/A,#N/A,FALSE,"CORTINA";#N/A,#N/A,FALSE,"LAJES";#N/A,#N/A,FALSE,"PILARES";#N/A,#N/A,FALSE,"VIGAS"}</definedName>
    <definedName name="ORÇAMENTO.BancoRef" hidden="1">#REF!</definedName>
    <definedName name="ORÇAMENTO.CustoUnitario" hidden="1">ROUND(#REF!,15-13*#REF!)</definedName>
    <definedName name="ORÇAMENTO.PrecoUnitarioLicitado" hidden="1">#REF!</definedName>
    <definedName name="P.1">#REF!</definedName>
    <definedName name="P.10">#REF!</definedName>
    <definedName name="P.11">#REF!</definedName>
    <definedName name="P.12">#REF!</definedName>
    <definedName name="P.13">#REF!</definedName>
    <definedName name="P.14">#REF!</definedName>
    <definedName name="P.15">#REF!</definedName>
    <definedName name="P.2">#REF!</definedName>
    <definedName name="P.3">#REF!</definedName>
    <definedName name="P.4">#REF!</definedName>
    <definedName name="P.5">#REF!</definedName>
    <definedName name="P.6">#REF!</definedName>
    <definedName name="P.7">#REF!</definedName>
    <definedName name="P.8">#REF!</definedName>
    <definedName name="P.9">#REF!</definedName>
    <definedName name="Pedreiro_de_acabamento">[1]INSUMOS!$B$11</definedName>
    <definedName name="PP1.1">#REF!</definedName>
    <definedName name="PP1.10">#REF!</definedName>
    <definedName name="PP1.11">#REF!</definedName>
    <definedName name="PP1.12">#REF!</definedName>
    <definedName name="PP1.13">#REF!</definedName>
    <definedName name="PP1.14">#REF!</definedName>
    <definedName name="PP1.15">#REF!</definedName>
    <definedName name="PP1.2">#REF!</definedName>
    <definedName name="PP1.3">#REF!</definedName>
    <definedName name="PP1.4">#REF!</definedName>
    <definedName name="PP1.5">#REF!</definedName>
    <definedName name="PP1.6">#REF!</definedName>
    <definedName name="PP1.7">#REF!</definedName>
    <definedName name="PP1.8">#REF!</definedName>
    <definedName name="PP1.9">#REF!</definedName>
    <definedName name="REFERENCIA.Descricao" hidden="1">IF(ISNUMBER(#REF!),OFFSET(INDIRECT(ORÇAMENTO.BancoRef),#REF!-1,3,1),#REF!)</definedName>
    <definedName name="REFERENCIA.Unidade" hidden="1">IF(ISNUMBER(#REF!),OFFSET(INDIRECT(ORÇAMENTO.BancoRef),#REF!-1,4,1),"-")</definedName>
    <definedName name="SomaAgrup" hidden="1">SUMIF(OFFSET(#REF!,1,0,#REF!),"S",OFFSET(#REF!,1,0,#REF!))</definedName>
    <definedName name="T.1">#REF!</definedName>
    <definedName name="T.10">#REF!</definedName>
    <definedName name="T.11">#REF!</definedName>
    <definedName name="T.12">#REF!</definedName>
    <definedName name="T.13">#REF!</definedName>
    <definedName name="T.14">#REF!</definedName>
    <definedName name="T.15">#REF!</definedName>
    <definedName name="T.2">#REF!</definedName>
    <definedName name="T.3">#REF!</definedName>
    <definedName name="T.4">#REF!</definedName>
    <definedName name="T.5">#REF!</definedName>
    <definedName name="T.6">#REF!</definedName>
    <definedName name="T.7">#REF!</definedName>
    <definedName name="T.8">#REF!</definedName>
    <definedName name="T.9">#REF!</definedName>
    <definedName name="TIPOORCAMENTO" hidden="1">IF(VALUE([3]MENU!$O$3)=2,"Licitado","Proposto")</definedName>
    <definedName name="_xlnm.Print_Titles" localSheetId="1">'MEMÓRIA DE CALCULO'!$1:$5</definedName>
    <definedName name="_xlnm.Print_Titles" localSheetId="2">'PLANILHA ORÇAMENTÁRIA'!$1:$5</definedName>
    <definedName name="TOT.P">#REF!</definedName>
    <definedName name="TOT1.P">#REF!</definedName>
    <definedName name="TT.1">#REF!</definedName>
    <definedName name="TT.10">#REF!</definedName>
    <definedName name="TT.11">#REF!</definedName>
    <definedName name="TT.12">#REF!</definedName>
    <definedName name="TT.13">#REF!</definedName>
    <definedName name="TT.14">#REF!</definedName>
    <definedName name="TT.15">#REF!</definedName>
    <definedName name="TT.2">#REF!</definedName>
    <definedName name="TT.3">#REF!</definedName>
    <definedName name="TT.4">#REF!</definedName>
    <definedName name="TT.5">#REF!</definedName>
    <definedName name="TT.6">#REF!</definedName>
    <definedName name="TT.7">#REF!</definedName>
    <definedName name="TT.8">#REF!</definedName>
    <definedName name="TT.9">#REF!</definedName>
    <definedName name="VTOTAL1" hidden="1">ROUND(#REF!*#REF!,15-13*#REF!)</definedName>
    <definedName name="wrn.mode_lev.xls." hidden="1">{#N/A,#N/A,FALSE,"ALVENARIA";#N/A,#N/A,FALSE,"BLOCOS";#N/A,#N/A,FALSE,"CINTAS";#N/A,#N/A,FALSE,"CORTINA";#N/A,#N/A,FALSE,"LAJES";#N/A,#N/A,FALSE,"PILARES";#N/A,#N/A,FALSE,"VIGAS"}</definedName>
    <definedName name="x" hidden="1">{#N/A,#N/A,FALSE,"ALVENARIA";#N/A,#N/A,FALSE,"BLOCOS";#N/A,#N/A,FALSE,"CINTAS";#N/A,#N/A,FALSE,"CORTINA";#N/A,#N/A,FALSE,"LAJES";#N/A,#N/A,FALSE,"PILARES";#N/A,#N/A,FALSE,"VIGAS"}</definedName>
  </definedNames>
  <calcPr calcId="191029"/>
  <customWorkbookViews>
    <customWorkbookView name="Observações" guid="{46B44D95-2370-4419-BD85-88291A251F92}" maximized="1" xWindow="-8" yWindow="-8" windowWidth="1382" windowHeight="74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3" i="18" l="1"/>
  <c r="D217" i="18"/>
  <c r="D213" i="18"/>
  <c r="D249" i="18"/>
  <c r="D259" i="18"/>
  <c r="G327" i="20"/>
  <c r="C271" i="18"/>
  <c r="F26" i="18" s="1"/>
  <c r="G26" i="18" s="1"/>
  <c r="A19" i="19"/>
  <c r="A18" i="19"/>
  <c r="A17" i="19"/>
  <c r="A16" i="19"/>
  <c r="A15" i="19"/>
  <c r="A14" i="19"/>
  <c r="A13" i="19"/>
  <c r="A10" i="19"/>
  <c r="A12" i="19"/>
  <c r="A11" i="19"/>
  <c r="A9" i="19"/>
  <c r="A8" i="19"/>
  <c r="A7" i="19"/>
  <c r="B19" i="19"/>
  <c r="B18" i="19"/>
  <c r="B17" i="19"/>
  <c r="B16" i="19"/>
  <c r="B15" i="19"/>
  <c r="B14" i="19"/>
  <c r="B13" i="19"/>
  <c r="B12" i="19"/>
  <c r="B11" i="19"/>
  <c r="B10" i="19"/>
  <c r="B9" i="19"/>
  <c r="B8" i="19"/>
  <c r="B7" i="19"/>
  <c r="C270" i="18"/>
  <c r="G345" i="18"/>
  <c r="F217" i="18" l="1"/>
  <c r="G217" i="18" s="1"/>
  <c r="F83" i="18"/>
  <c r="G83" i="18" s="1"/>
  <c r="F40" i="18"/>
  <c r="G40" i="18" s="1"/>
  <c r="G113" i="18"/>
  <c r="F68" i="18"/>
  <c r="G68" i="18" s="1"/>
  <c r="F95" i="18"/>
  <c r="G95" i="18" s="1"/>
  <c r="F48" i="18"/>
  <c r="G48" i="18" s="1"/>
  <c r="F104" i="18"/>
  <c r="G104" i="18" s="1"/>
  <c r="F61" i="18"/>
  <c r="G61" i="18" s="1"/>
  <c r="F16" i="18"/>
  <c r="G16" i="18" s="1"/>
  <c r="F11" i="18"/>
  <c r="G11" i="18" s="1"/>
  <c r="F255" i="18"/>
  <c r="G255" i="18" s="1"/>
  <c r="F249" i="18"/>
  <c r="G249" i="18" s="1"/>
  <c r="F242" i="18"/>
  <c r="G242" i="18" s="1"/>
  <c r="F233" i="18"/>
  <c r="G233" i="18" s="1"/>
  <c r="F224" i="18"/>
  <c r="G224" i="18" s="1"/>
  <c r="F206" i="18"/>
  <c r="G206" i="18" s="1"/>
  <c r="F188" i="18"/>
  <c r="G188" i="18" s="1"/>
  <c r="F172" i="18"/>
  <c r="G172" i="18" s="1"/>
  <c r="F165" i="18"/>
  <c r="G165" i="18" s="1"/>
  <c r="F152" i="18"/>
  <c r="G152" i="18" s="1"/>
  <c r="F144" i="18"/>
  <c r="G144" i="18" s="1"/>
  <c r="F138" i="18"/>
  <c r="G138" i="18" s="1"/>
  <c r="F128" i="18"/>
  <c r="G128" i="18" s="1"/>
  <c r="F121" i="18"/>
  <c r="G121" i="18" s="1"/>
  <c r="F30" i="18"/>
  <c r="G30" i="18" s="1"/>
  <c r="F22" i="18"/>
  <c r="G22" i="18" s="1"/>
  <c r="F259" i="18"/>
  <c r="G259" i="18" s="1"/>
  <c r="F213" i="18"/>
  <c r="G213" i="18" s="1"/>
  <c r="G221" i="18" s="1"/>
  <c r="C16" i="19" s="1"/>
  <c r="N16" i="19" s="1"/>
  <c r="F197" i="18"/>
  <c r="G197" i="18" s="1"/>
  <c r="G199" i="18" s="1"/>
  <c r="C14" i="19" s="1"/>
  <c r="J14" i="19" s="1"/>
  <c r="F109" i="18"/>
  <c r="G109" i="18" s="1"/>
  <c r="F102" i="18"/>
  <c r="G102" i="18" s="1"/>
  <c r="F88" i="18"/>
  <c r="G88" i="18" s="1"/>
  <c r="F72" i="18"/>
  <c r="G72" i="18" s="1"/>
  <c r="F65" i="18"/>
  <c r="G65" i="18" s="1"/>
  <c r="F53" i="18"/>
  <c r="G53" i="18" s="1"/>
  <c r="F44" i="18"/>
  <c r="G44" i="18" s="1"/>
  <c r="F13" i="18"/>
  <c r="G13" i="18" s="1"/>
  <c r="F7" i="18"/>
  <c r="G7" i="18" s="1"/>
  <c r="F265" i="18"/>
  <c r="G265" i="18" s="1"/>
  <c r="G268" i="18" s="1"/>
  <c r="C19" i="19" s="1"/>
  <c r="N19" i="19" s="1"/>
  <c r="F252" i="18"/>
  <c r="G252" i="18" s="1"/>
  <c r="F237" i="18"/>
  <c r="G237" i="18" s="1"/>
  <c r="F229" i="18"/>
  <c r="G229" i="18" s="1"/>
  <c r="F203" i="18"/>
  <c r="G203" i="18" s="1"/>
  <c r="F181" i="18"/>
  <c r="G181" i="18" s="1"/>
  <c r="F168" i="18"/>
  <c r="G168" i="18" s="1"/>
  <c r="F158" i="18"/>
  <c r="G158" i="18" s="1"/>
  <c r="F150" i="18"/>
  <c r="G150" i="18" s="1"/>
  <c r="F141" i="18"/>
  <c r="G141" i="18" s="1"/>
  <c r="F135" i="18"/>
  <c r="G135" i="18" s="1"/>
  <c r="F124" i="18"/>
  <c r="G124" i="18" s="1"/>
  <c r="F77" i="18"/>
  <c r="G77" i="18" s="1"/>
  <c r="G80" i="18" s="1"/>
  <c r="C11" i="19" s="1"/>
  <c r="N11" i="19" s="1"/>
  <c r="F58" i="18"/>
  <c r="G58" i="18" s="1"/>
  <c r="F38" i="18"/>
  <c r="G38" i="18" s="1"/>
  <c r="F34" i="18"/>
  <c r="G34" i="18" s="1"/>
  <c r="L11" i="19" l="1"/>
  <c r="H11" i="19"/>
  <c r="G56" i="18"/>
  <c r="C9" i="19" s="1"/>
  <c r="N9" i="19" s="1"/>
  <c r="G116" i="18"/>
  <c r="C12" i="19" s="1"/>
  <c r="J12" i="19" s="1"/>
  <c r="F19" i="19"/>
  <c r="F11" i="19"/>
  <c r="J11" i="19"/>
  <c r="G209" i="18"/>
  <c r="C15" i="19" s="1"/>
  <c r="F16" i="19"/>
  <c r="L16" i="19"/>
  <c r="J19" i="19"/>
  <c r="P16" i="19"/>
  <c r="P11" i="19"/>
  <c r="Q11" i="19" s="1"/>
  <c r="P19" i="19"/>
  <c r="H19" i="19"/>
  <c r="L14" i="19"/>
  <c r="L19" i="19"/>
  <c r="J16" i="19"/>
  <c r="H14" i="19"/>
  <c r="N14" i="19"/>
  <c r="H16" i="19"/>
  <c r="F14" i="19"/>
  <c r="P14" i="19"/>
  <c r="H9" i="19"/>
  <c r="F9" i="19"/>
  <c r="L9" i="19"/>
  <c r="J9" i="19"/>
  <c r="P9" i="19"/>
  <c r="Q19" i="19"/>
  <c r="G74" i="18"/>
  <c r="C10" i="19" s="1"/>
  <c r="G191" i="18"/>
  <c r="C13" i="19" s="1"/>
  <c r="G262" i="18"/>
  <c r="C18" i="19" s="1"/>
  <c r="G245" i="18"/>
  <c r="C17" i="19" s="1"/>
  <c r="G19" i="18"/>
  <c r="C7" i="19" s="1"/>
  <c r="G36" i="18"/>
  <c r="C8" i="19" s="1"/>
  <c r="F12" i="19" l="1"/>
  <c r="H12" i="19"/>
  <c r="Q16" i="19"/>
  <c r="N12" i="19"/>
  <c r="L12" i="19"/>
  <c r="P12" i="19"/>
  <c r="Q14" i="19"/>
  <c r="J18" i="19"/>
  <c r="N18" i="19"/>
  <c r="P18" i="19"/>
  <c r="F18" i="19"/>
  <c r="L18" i="19"/>
  <c r="H18" i="19"/>
  <c r="J8" i="19"/>
  <c r="F8" i="19"/>
  <c r="H8" i="19"/>
  <c r="P8" i="19"/>
  <c r="L8" i="19"/>
  <c r="N8" i="19"/>
  <c r="N13" i="19"/>
  <c r="L13" i="19"/>
  <c r="F13" i="19"/>
  <c r="H13" i="19"/>
  <c r="P13" i="19"/>
  <c r="J13" i="19"/>
  <c r="P7" i="19"/>
  <c r="F7" i="19"/>
  <c r="N7" i="19"/>
  <c r="L7" i="19"/>
  <c r="J7" i="19"/>
  <c r="H7" i="19"/>
  <c r="J17" i="19"/>
  <c r="N17" i="19"/>
  <c r="P17" i="19"/>
  <c r="L17" i="19"/>
  <c r="F17" i="19"/>
  <c r="H17" i="19"/>
  <c r="N15" i="19"/>
  <c r="P15" i="19"/>
  <c r="J15" i="19"/>
  <c r="H15" i="19"/>
  <c r="L15" i="19"/>
  <c r="F15" i="19"/>
  <c r="Q9" i="19"/>
  <c r="J10" i="19"/>
  <c r="P10" i="19"/>
  <c r="N10" i="19"/>
  <c r="L10" i="19"/>
  <c r="H10" i="19"/>
  <c r="F10" i="19"/>
  <c r="C21" i="19"/>
  <c r="G269" i="18"/>
  <c r="G272" i="18" s="1"/>
  <c r="G4" i="18" s="1"/>
  <c r="Q12" i="19" l="1"/>
  <c r="N20" i="19"/>
  <c r="Q15" i="19"/>
  <c r="Q8" i="19"/>
  <c r="Q18" i="19"/>
  <c r="P20" i="19"/>
  <c r="O20" i="19" s="1"/>
  <c r="H20" i="19"/>
  <c r="G20" i="19" s="1"/>
  <c r="Q7" i="19"/>
  <c r="Q13" i="19"/>
  <c r="J20" i="19"/>
  <c r="I20" i="19" s="1"/>
  <c r="L20" i="19"/>
  <c r="K20" i="19" s="1"/>
  <c r="Q17" i="19"/>
  <c r="D9" i="19"/>
  <c r="D19" i="19"/>
  <c r="D15" i="19"/>
  <c r="D8" i="19"/>
  <c r="D18" i="19"/>
  <c r="D13" i="19"/>
  <c r="D7" i="19"/>
  <c r="D14" i="19"/>
  <c r="D17" i="19"/>
  <c r="D11" i="19"/>
  <c r="D12" i="19"/>
  <c r="D10" i="19"/>
  <c r="D16" i="19"/>
  <c r="M20" i="19"/>
  <c r="Q10" i="19"/>
  <c r="F20" i="19"/>
  <c r="Q20" i="19" l="1"/>
  <c r="Q21" i="19" s="1"/>
  <c r="D21" i="19"/>
  <c r="E20" i="19"/>
  <c r="F21" i="19"/>
  <c r="H21" i="19" l="1"/>
  <c r="E21" i="19"/>
  <c r="G21" i="19" l="1"/>
  <c r="J21" i="19"/>
  <c r="I21" i="19" l="1"/>
  <c r="L21" i="19"/>
  <c r="K21" i="19" l="1"/>
  <c r="N21" i="19"/>
  <c r="M21" i="19" l="1"/>
  <c r="P21" i="19"/>
  <c r="O21" i="19" s="1"/>
</calcChain>
</file>

<file path=xl/sharedStrings.xml><?xml version="1.0" encoding="utf-8"?>
<sst xmlns="http://schemas.openxmlformats.org/spreadsheetml/2006/main" count="735" uniqueCount="364">
  <si>
    <t>ITEM</t>
  </si>
  <si>
    <t>M</t>
  </si>
  <si>
    <t>CRONOGRAMA FÍSICO-FINANCEIRO</t>
  </si>
  <si>
    <t>Observações:</t>
  </si>
  <si>
    <t>DESCRIÇÃO</t>
  </si>
  <si>
    <t>Quadro de Composição do BDI</t>
  </si>
  <si>
    <t>Conforme legislação tributária municipal, definir estimativa de percentual da base de cálculo para o ISS:</t>
  </si>
  <si>
    <t>Sobre a base de cálculo, definir a respectiva alíquota do ISS (entre 2% e 5%):</t>
  </si>
  <si>
    <t>BDI</t>
  </si>
  <si>
    <t>TIPO DE OBRA</t>
  </si>
  <si>
    <t>Construção de Praças Urbanas, Rodovias, Ferrovias e recapeamento e pavimentação de vias urbanas</t>
  </si>
  <si>
    <t>Itens</t>
  </si>
  <si>
    <t>Siglas</t>
  </si>
  <si>
    <t>% Adotado</t>
  </si>
  <si>
    <t>Administração Central</t>
  </si>
  <si>
    <t>AC</t>
  </si>
  <si>
    <t>Seguro e Garantia</t>
  </si>
  <si>
    <t>SG</t>
  </si>
  <si>
    <t>Risco</t>
  </si>
  <si>
    <t>R</t>
  </si>
  <si>
    <t>Despesas Financeiras</t>
  </si>
  <si>
    <t>DF</t>
  </si>
  <si>
    <t>Lucro</t>
  </si>
  <si>
    <t>L</t>
  </si>
  <si>
    <t>Tributos (impostos COFINS 3%, e  PIS 0,65%)</t>
  </si>
  <si>
    <t>CP</t>
  </si>
  <si>
    <t>Tributos (ISS, variável de acordo com o município)</t>
  </si>
  <si>
    <t>ISS</t>
  </si>
  <si>
    <t>Tributos (Contribuição Previdenciária sobre a Receita Bruta - 0% ou 4,5% - Desoneração)</t>
  </si>
  <si>
    <t>CPRB</t>
  </si>
  <si>
    <t>BDI COM desoneração</t>
  </si>
  <si>
    <t>BDI DES</t>
  </si>
  <si>
    <t>Os valores de BDI foram calculados com o emprego da fórmula:</t>
  </si>
  <si>
    <t>BDI =</t>
  </si>
  <si>
    <t>(1+AC + S + R + G)*(1 + DF)*(1+L)</t>
  </si>
  <si>
    <t xml:space="preserve"> - 1</t>
  </si>
  <si>
    <t>(1-CP-ISS-CRPB)</t>
  </si>
  <si>
    <t>Declaro para os devidos fins que, conforme legislação tributária municipal, a base de cálculo deste tipo de obra corresponde à 40%, com a respectiva alíquota de 3%.</t>
  </si>
  <si>
    <t>Declaro para os devidos fins que o regime de Contribuição Previdenciária sobre a Receita Bruta adotado para elaboração do orçamento foi COM Desoneração, e que esta é a alternativa mais adequada para a Administração Pública.</t>
  </si>
  <si>
    <t>Responsável Técnico</t>
  </si>
  <si>
    <t>Nome:</t>
  </si>
  <si>
    <t>KG</t>
  </si>
  <si>
    <t>1 UNIDADE</t>
  </si>
  <si>
    <t>16 JANELAS X 2,00 DE LARGURA X 1,10 DE ALTURA</t>
  </si>
  <si>
    <t>4 PORTAS X 0,90 X 2,10 X 2 LADOS</t>
  </si>
  <si>
    <t>6 UNIDADES</t>
  </si>
  <si>
    <t>5 METROS X 3 FIOS</t>
  </si>
  <si>
    <t>125 METROS DE ELETRODUTO X 3 FIOS</t>
  </si>
  <si>
    <t>100 METROS DE ELETRODUTO X 3 FIOS</t>
  </si>
  <si>
    <t>JOSÉ MARCELINO SANTOS</t>
  </si>
  <si>
    <t>100 + 125</t>
  </si>
  <si>
    <t>Prefeito Municipal</t>
  </si>
  <si>
    <t>(14,60 DE COMPRIMENTO X 3 REPETIÇÕES X 0,25 DE LARGURA X 0,40 DE PROFUNDIDADE) + (8,65 DE COMPRIMENTO x 5 REPETIÇÕES X 0,25 DE LARGURA X 0,40 DE PROFUNDIDADE) + (16 SAPATAS X 1,00 DE LARGURA X 1,00 DE LARGURA X 1,00 DE PROFUNDIDADE)</t>
  </si>
  <si>
    <t>(14,60 DE COMPRIMENTO X 3 REPETIÇÕES X 0,25 DE LARGURA ) + (8,65 DE COMPRIMENTO x 5 REPETIÇÕES X 0,25 DE LARGURA ) + (16 SAPATAS X 1,00 DE LARGURA X 1,00 DE COMPRIMENTO)</t>
  </si>
  <si>
    <t>6,96  VOLUME DE CONCRETO X 12 M2 DE FORMA</t>
  </si>
  <si>
    <t>(14,60 DE COMPRIMENTO X 3 REPETIÇÕES X 0,14 DE LARGURA X 0,30 DE PROFUNDIDADE X 2 PAVIMENTOS) + (8,65 DE COMPRIMENTO x 3 REPETIÇÕES X 0,14 DE LARGURA X 0,30 DE PROFUNDIDADE) + (8,65 DE COMPRIMENTO X 2 REPETIÇÕES  X 0,14 LARGURA X 0,60 ALTURA) +(6,40 DE COMPRIMENTO X 2 REPETIÇÕES X 0,60 DE ALTURA) + (6,40 DE COMPRIMENTO X 3 REPETIÇÕES X 0,30 DE ALTURA)</t>
  </si>
  <si>
    <t>(14,60 DE COMPRIMENTO X 8,65 DE LARGURA X 2 PAVIMENTO)</t>
  </si>
  <si>
    <t>6,96 VOLUME DE CONCRETO X 100 KG DE AÇO + (10%)</t>
  </si>
  <si>
    <t>(15,80+15,80+8,65+8,65) =</t>
  </si>
  <si>
    <t>42,00 M2 POR SALA X 4 SALA + 33,50 M2 DE CIRCULAÇÃO</t>
  </si>
  <si>
    <t>(15,90 DE COMPRIMENTO X 7,40 DE LARGURA) + (15,80 DE COMPRIMENTO x 2,12 DE LARGURA)</t>
  </si>
  <si>
    <t>(14,60 DE COMPRIMENTO X 3 REPETIÇÕES X 0,25 DE LARGURA X 0,05 DE PROFUNDIDADE) + (8,65 DE COMPRIMENTO x 5 REPETIÇÕES X 0,25 DE LARGURA X 0,05 DE PROFUNDIDADE) + (18 SAPATAS X 1,00 DE LARGURA X 1,00 DE LARGURA X 0,05 DE PROFUNDIDADE)</t>
  </si>
  <si>
    <t>(14,60 DE COMPRIMENTO X 3 REPETIÇÕES X 0,25 DE LARGURA X 0,40 DE PROFUNDIDADE) + (8,65 DE COMPRIMENTO x 5 REPETIÇÕES X 0,25 DE LARGURA X 0,40 DE PROFUNDIDADE) + (18 SAPATAS X 1,00 DE LARGURA X 1,00 DE LARGURA X 0,3 DE PROFUNDIDADE) + (18 ARRANQUES X 0,15 DE LARGURA X 0,30 DE COMPRIMENTO X 0,65 DE ALTURA)</t>
  </si>
  <si>
    <t>15,90 DE COMPRMENTO</t>
  </si>
  <si>
    <t>JOSÉ EDUARDO RIBEIRO</t>
  </si>
  <si>
    <t>CREA SP:</t>
  </si>
  <si>
    <t>TOTAL CUSTO =</t>
  </si>
  <si>
    <t xml:space="preserve">BDI OBRA = </t>
  </si>
  <si>
    <t xml:space="preserve">TOTAL GERAL = </t>
  </si>
  <si>
    <t xml:space="preserve">QUANDO DA CELEBRAÇÃO DO CONTRATO ASSEGURAR QUE A EMPRESA TENHA EM SEU PODER CÓPIA DO CADERNO DE ESPECIFICAÇÕES                  </t>
  </si>
  <si>
    <t>SUB-TOTAL =</t>
  </si>
  <si>
    <t>COD ESCOLA:</t>
  </si>
  <si>
    <t>S.R.E.:</t>
  </si>
  <si>
    <t>SERVIÇOS:</t>
  </si>
  <si>
    <t>UN</t>
  </si>
  <si>
    <t>ANALISADO</t>
  </si>
  <si>
    <t>LOCAL DE INTERVENÇÃO</t>
  </si>
  <si>
    <t>QUANT.</t>
  </si>
  <si>
    <t>P. UNIT. (S/BDI)</t>
  </si>
  <si>
    <t>P. UNIT. (C/BDI)</t>
  </si>
  <si>
    <t>P. TOTAL (C/BDI)</t>
  </si>
  <si>
    <t>MEMÓRIA DE CALCULO</t>
  </si>
  <si>
    <t>SUPERESTRUTURA</t>
  </si>
  <si>
    <t xml:space="preserve">ESCOLA MUNICIPAL: DONA CINA                                                                                                                                                   </t>
  </si>
  <si>
    <t xml:space="preserve">MUNICÍPIO: CARBONITA-MG                                                                                                                                                         </t>
  </si>
  <si>
    <t>Data da elaboração: 29/09/25</t>
  </si>
  <si>
    <t>(14,60 DE COMPRIMENTO X 3,00 DE ALTURA X 2 REPETIÇOES X 2 PAVIMENTOS) + (6,40  DE COMPRIMENTO X 3,00 DE ALTURA X 3 REPETIÇOES X 2 PAVIMENTO) +( 2,72 X 2 LADOS DE EMPENOS) - (0,90X2,10X4 PORTAS)-(2,00X1,10X16 JANELAS) +  MUROS(42,1 x 2,50)+SACADA SUPERIOR(19,2X1,20)</t>
  </si>
  <si>
    <t>DIAMANTINA</t>
  </si>
  <si>
    <t>PORTÃO (3,5 m X 2,20m)</t>
  </si>
  <si>
    <t>SRE: DIAMANTINA</t>
  </si>
  <si>
    <t xml:space="preserve">(COMPRIMENTO DAS BALDRAMES 112,55 X 0,14 DE LARGURA X 0,60 DE ALTURA) + 84M² COMTRAPISO </t>
  </si>
  <si>
    <t>ENDEREÇO: RUA MESTRE POLICARPO, S/N, CENTRO, CARBONITA-MG, CEP: 39.665-000</t>
  </si>
  <si>
    <t xml:space="preserve"> AMPLIAÇÃO </t>
  </si>
  <si>
    <t>(7,00X8X2)+(6,00X8X2)</t>
  </si>
  <si>
    <t>15,80 ( 2 ÁGUAS DE COMPRIMENTO NO TELHADO)</t>
  </si>
  <si>
    <t>100602</t>
  </si>
  <si>
    <t>100701</t>
  </si>
  <si>
    <t>101208</t>
  </si>
  <si>
    <t>100501</t>
  </si>
  <si>
    <t>100504</t>
  </si>
  <si>
    <t>100520</t>
  </si>
  <si>
    <t>100522</t>
  </si>
  <si>
    <t>230101</t>
  </si>
  <si>
    <t>230000</t>
  </si>
  <si>
    <t>LIMPEZA</t>
  </si>
  <si>
    <t>101408</t>
  </si>
  <si>
    <t>010000</t>
  </si>
  <si>
    <t>010001</t>
  </si>
  <si>
    <t>010003</t>
  </si>
  <si>
    <t>010004</t>
  </si>
  <si>
    <t>030000</t>
  </si>
  <si>
    <t>030010</t>
  </si>
  <si>
    <t>030002</t>
  </si>
  <si>
    <t>030004</t>
  </si>
  <si>
    <t>030006</t>
  </si>
  <si>
    <t>040000</t>
  </si>
  <si>
    <t>040007</t>
  </si>
  <si>
    <t>040201</t>
  </si>
  <si>
    <t>040001</t>
  </si>
  <si>
    <t>040002</t>
  </si>
  <si>
    <t>040004</t>
  </si>
  <si>
    <t>050000</t>
  </si>
  <si>
    <t>050002</t>
  </si>
  <si>
    <t>050012</t>
  </si>
  <si>
    <t>050008</t>
  </si>
  <si>
    <t>060102</t>
  </si>
  <si>
    <t>060000</t>
  </si>
  <si>
    <t>070000</t>
  </si>
  <si>
    <t>070604</t>
  </si>
  <si>
    <t>070105</t>
  </si>
  <si>
    <t>070201</t>
  </si>
  <si>
    <t>070705</t>
  </si>
  <si>
    <t>070402</t>
  </si>
  <si>
    <t>070502</t>
  </si>
  <si>
    <t>070503</t>
  </si>
  <si>
    <t xml:space="preserve">(6,20 METROS DE ALTURA X 2 DESCIDA)+(15,80 DECOMPRIMENTO DE CIRCULAÇÃOx 2 LADOS + 1,78 DE PASSEIO + 1,50 DE CALÇADA </t>
  </si>
  <si>
    <t>(4M+(16 UNIDADES *1,10M))*0,10</t>
  </si>
  <si>
    <t xml:space="preserve">Local: Carbonita, MG </t>
  </si>
  <si>
    <t>Data da elaboração:</t>
  </si>
  <si>
    <t>REV00   MAR/25</t>
  </si>
  <si>
    <t>BDI PROJETO =</t>
  </si>
  <si>
    <t>Será medido pela área, na projeção horizontal, de obra limpa (m²).
O item remunera o fornecimento do material e a mão-de-obra necessários para a limpeza geral de pisos, paredes, vidros, áreas externas, bancadas, louças, metais, etc., removendo-se  materiais  excedentes e resíduos de sujeiras, deixando a obra pronta para a utilização.</t>
  </si>
  <si>
    <t>M²</t>
  </si>
  <si>
    <t>Limpeza Geral da edificação</t>
  </si>
  <si>
    <t>Limpeza:</t>
  </si>
  <si>
    <t>230100</t>
  </si>
  <si>
    <t>Será medido pela área de superfície emassada, deduzindo-se toda e qualquer interferência (m²).
O item remunera o fornecimento de massa corrida à base de PVA, recomendada para a correção de pequenos defeitos, materiais acessórios e a mão-de-obra necessária para a execução dos serviços de: limpeza da superfície, remoção de partes soltas, irregularidades e poeira, conforme recomendações do fabricante; aplicação da massa, em duas demãos em camadas finas com lixamentos intermediários, conforme especificações do fabricante, lixamento final e remoção do pó da superfície emassada.</t>
  </si>
  <si>
    <t>Emassamento de parede interna com massa corrida à base de PVA com duas demãos, para pintura látex</t>
  </si>
  <si>
    <t>Será medido por área (m²):
A) Em portas, portões, guichês com batente, pela área da peça multiplicada por 3 ( três ). Não havendo batente, medição pela área da peça multiplicado por 2 ( dois ); 
B) Em janelas e portas com batentes de madeira, com venezianas ou persianas de enrolar, pela área da peça multiplicada por 5 ( cinco ); 
C) Em cercas e gradis, pela área de projeção do conjunto no plano vertical, considerada apenas uma vez.
2) O item remunera o fornecimento de verniz sintético, resistente a intempéries e raios solares, indicado para uso interno ou externo, diluente aguarrás; materiais acessórios e a mão-de-obra necessária para a execução dos serviços de: limpeza e preparo da superfície, conforme recomendações do fabricante; aplicação do verniz, em três demãos, sendo a primeira demão aplicada como fundo selante, conforme especificações do fabricante.</t>
  </si>
  <si>
    <t>Verniz em esquadrias de madeira com duas demãos</t>
  </si>
  <si>
    <t>Será medido por área de superfície preparada e pintada (m²):
A) Em portas, portões, guichês com batente, pela área da peça multiplicada por 3 ( três ). Não havendo batente, medição pela área da peça multiplicado por 2 ( dois );
B) Em janelas e portas com batentes de madeira, com venezianas ou persianas de enrolar, pela área da peça multiplicada por 5 ( cinco );
C) Em cercas e gradis, pela área de projeção do conjunto no plano vertical, considerada apenas uma vez.
O item remunera o fornecimento de fundo branco fosco, para superfície de madeira, o fornecimento de tinta esmalte à base de resinas alquídicas ou óleo, diluente aguarrás; materiais acessórios e a mão-de-obra necessária para a execução dos serviços de limpeza da superfície, conforme recomendações do fabricante; aplicação da tinta esmalte, em duas demãos , sendo a primeira demão aplicada como fundo selante, conforme especificações do fabricante.</t>
  </si>
  <si>
    <t>Óleo ou esmalte em esquadrias de madeira com duas demãos, sem massa corrida, com fundo nivelador p/ madeira</t>
  </si>
  <si>
    <t>Será medido pela área de superfície preparada e pintada, não se descontando vãos de até 2,00 m² e não se considerando espaletas, filetes ou molduras. Os vãos acima de 2,00 m² deverão ser deduzidos na totalidade e as espaletas, filetes ou molduras desenvolvidas (m²).
O item remunera o fornecimento de selador de tinta para pintura PVA ; tinta látex ( plástica ) à base de PVA, solúvel em água, materiais acessórios e a mão-de-obra necessária para a execução dos serviços de: limpeza da superfície, lixamento, remoção do pó e aplicação do selador, conforme recomendações do fabricante; aplicação da tinta látex PVA, em duas demãos conforme especificações do fabricante, sobre superfície revestida com massa ou não. Não remunera o emassamento.</t>
  </si>
  <si>
    <t>Pintura:</t>
  </si>
  <si>
    <t>PINTURA</t>
  </si>
  <si>
    <t>Será medido pela área total de piso pavimentado com blocos de concreto (m²).
O item remunera o fornecimento de blocos pré-moldados, articulados, em concreto simples, altamente vibrado e prensado, com resistência média a compressão de 35 MPa, espessura de 8 cm, tipos: raquete e / ou retangular e / ou sextavado e / ou 16 faces, conforme as normas NBR 9780 e NBR 9781; areia, materiais acessórios e a mão-de-obra necessária para a execução dos serviços: apiloamento da superfície; lançamento e execução do lastro de areia média, com altura média de 6 cm, adensado por meio de placa vibratória; assentamento dos blocos a partir de um meio-fio lateral, em ângulos retos, ou a 45º, em relação ao eixo definido, garantindo o intertravamento e que as juntas entre as peças não excedam a 3 mm; execução de arremates junto ao meio-fio, ou bueiros, ou caixas de inspeção, etc., com blocos serrados, ou cortados, na dimensão mínima de um terço da peça inteira, conforme recomendações do fabricante; compactação das lajotas por meio de placa vibratória, juntamente com espalhamento de camada de areia fina, promovendo o preenchimento completo dos espaços das juntas do pavimento e o consequente intertravamento dos blocos. Remunera também o preenchimento com argamassa de cimento e areia no traço 1:3, dos pequenos espaços existentes entre os blocos e as bordas de acabamento. Não remunera fornecimento de lastro de brita, quando necessário.</t>
  </si>
  <si>
    <t>Pavimentação intertravada em peças pré-moldadas de concreto sobre colchão de areia de e=6,0cm (e=8,0 cm, Fck das pçs. De concreto = 35 Mpa)</t>
  </si>
  <si>
    <t>150402</t>
  </si>
  <si>
    <t>Será medido por comprimento de fita adesiva colocada (m).
O item remunera o fornecimento de fita adesiva antiderrapante, na cor preta, com 5 cm de largura e a mão-de-obra necessária para a colocação da fita.</t>
  </si>
  <si>
    <t>Será medido por comprimento de rodapé colocado (m).
O item remunera o fornecimento de rodapé em placa cerâmica esmaltada de primeira qualidade ( classe A, ou classe extra ), conforme anexo A da NBR 13818, indicado para pisos internos sujeitos a lavagem frequente, com as características:
A) Dimensões: 10 x 30 cm;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</si>
  <si>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Cerâmica H = 10cm</t>
  </si>
  <si>
    <t>150203</t>
  </si>
  <si>
    <t xml:space="preserve">1) Será medido pela área de revestimento com placa em porcelanato esmaltado, descontando-se toda e qualquer interferência, acrescentando-se as áreas desenvolvidas por espaletas ou dobras (m²).
2) O item remunera o fornecimento e assentamento de placa em porcelanato esmaltado, resistência química: no mínimo classe B, à abrasão superficial: 4, à gretagem, ao manchamento, a flexão, ao coeficiente de atrito, etc. Rejunte aditivo com polímeros para maior resistência e elasticidade, e cores firmes e duradouras, referência Junta Plus Total da Eliane ou Weber ou Quartzolit ou equivalente.
Remunera também o fornecimento de argamassa industrializada colante tipo ACII, rejunte para porcelanato e a mão-de-obra necessária para a execução dos serviços de preparo da argamassa industrializada colante de assentamento, rejuntamento para junta média 5 mm; aplicação da argamassa de assentamento na espessura média de 2,5 cm, e o assentamento das peças, conforme exigências da norma e recomendações dos fabricantes.
</t>
  </si>
  <si>
    <t>Revestimento com porcelanato aplicado em piso, acabamento polido, ambiente interno, padrão extra, borda retificada, dimensão da peça até 60x60cm, assentamento com argamassa industrializada, inclusive rejuntamento</t>
  </si>
  <si>
    <t>150117</t>
  </si>
  <si>
    <t>Será medido pela área onde será executado, na espessura mínima de 2,5 cm (m²).
O item remunera o fornecimento de cimento, areia e a mão-de-obra necessária para a execução do piso cimentado, acabamento desempenado e feltrado, com modulação 100 x 100cm inclusive junta plástica</t>
  </si>
  <si>
    <t>Piso cimentado com argamassa de cimento e areia sem peneirar, traço 1:3, e=2,5cm</t>
  </si>
  <si>
    <t>150111</t>
  </si>
  <si>
    <t>Será medido pela área de piso concretado (m²).
O item remunera o fornecimento de cimento; areia; pedra britada nº 1; ripa de Cupiúba  ou Paraju; remunera também o fornecimento de materiais acessórios e a mão de obra necessária para o preparo do concreto, preparo da caixa, lançamento e a execução do piso com acabamento desempenado, em concreto preparado no local.</t>
  </si>
  <si>
    <t>Piso em concreto Fck mínimo de 13,5 Mpa, controle tipo "C", incluindo preparo de caixa e=8cm, revestimento rústico</t>
  </si>
  <si>
    <t>150106</t>
  </si>
  <si>
    <t>PISOS E RODAPÉS</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</si>
  <si>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</si>
  <si>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Chapisco com argamassa 1:3 cimento e areia, a colher</t>
  </si>
  <si>
    <t>140104</t>
  </si>
  <si>
    <t>Será medido pela área revestida com reboco, não se descontando vãos de até 2,00 m² e não se considerando espaletas. Os vãos acima de 2,00 m² deverão ser deduzidos na totalidade e as espaletas desenvolvidas (m²).
O item remunera o fornecimento de cimento, cal hidratada, areia e a mão-de-obra necessária para a execução do reboco.</t>
  </si>
  <si>
    <t>Reboco com argamassa 1:2:8 cimento, cal e areia</t>
  </si>
  <si>
    <t>140102</t>
  </si>
  <si>
    <t>Execução de:</t>
  </si>
  <si>
    <t>REVESTIMENTO</t>
  </si>
  <si>
    <t>Será medido por área de janela instalada (m²).
O item remunera o fornecimento de janelas de correr, sob medida, com uma ou duas folhas, constituído por chapa dobrada nº 18, com tratamento em fundo anticorrosivo, para pintura em esmalte sintético com a folha em vidro liso ou fantasia de 4mm, batentes em perfil de chapa dobrada em chapa de ferro nº 14 ( MSG ); jogo completo de ferragens, incluindo dobradiças, fechaduras, maçanetas, puxadores e trincos, compatíveis com as dimensões da janela; inclusive cimento, areia, materiais acessórios e a mão-de-obra necessária para a instalação e fixação da janela e do batente. Remunera também materiais acessórios e mão de obra para a execução de duas demãos de zarcão e duas demãos de esmalte e instalação de vidros cristal 4mm.</t>
  </si>
  <si>
    <t>Janela de ferro completa, colocação e acabamento de correr</t>
  </si>
  <si>
    <t>120103</t>
  </si>
  <si>
    <t>Será medido por área de porta / portão instalado (m²).
O item remunera o fornecimento da porta e / ou portão de correr, sob medida, com uma folha, constituído por: folha da porta em chapa de ferro nº 18 ( MSG ), numa face, com ou sem abertura; trilho para roldana e de requadro para a estrutura da folha da porta, em perfil de chapa de ferro nº 18 MSG, tipo tubular; batentes em perfil de chapa dobrada em chapa de ferro nº 14 ( MSG ); inclusive cimento, areia, materiais acessórios e a mão-de-obra necessária para a instalação e fixação da porta e do batente. Remunera também materiais acessórios e mão de obra para a execução de duas demãos de zarcão e duas demãos de esmalte.</t>
  </si>
  <si>
    <t>Porta/portão metálico, tipo de correr, com uma ou duas folhas, em chapa galvanizada lambril, modelo ondulada, inclusive fornecimento, assentamento, perfis para marco, EXCLUSIVE fechadura e roldanas</t>
  </si>
  <si>
    <t>120102</t>
  </si>
  <si>
    <t>Fornecimento e instalação de:</t>
  </si>
  <si>
    <t>120100</t>
  </si>
  <si>
    <t>ESQUADRIAS METÁLICAS</t>
  </si>
  <si>
    <t>120000</t>
  </si>
  <si>
    <t xml:space="preserve">Prancheta - 0,90 x 2,10m </t>
  </si>
  <si>
    <t>110104</t>
  </si>
  <si>
    <t xml:space="preserve">Será medido por unidade de porta instalada (un).
O item remunera a retirada da porta danificada e o fornecimento, acessórios, ferramentas e mão de obra necessária para  instalação de porta e ferragens sendo que a porta poderá ser folheada em madeira que será escolhida de acordo com o acabamento final, Ipê, Sucupira, Freijó e mogno (se for cera ou Verniz) e Imbuia, Angelim e jatobá (se Pintura), as dobradiças devem obedecer a norma específica de no mínimo três unidades por porta e com dimensões mínimas de altura 87 mm, largura 76 mm e espessura 2,4 mm, diâmetro do eixo 6,0 mm fixada cada por seis parafusos com comprimento mínimo de 25 mm, o conjunto de fechadura deverá ser de embutir, com cubo lingueta, trinco, contra-chapa e chapa-testa (ou falsa chapa-testa) integralmente executados em latão amarelo e com acabamento cromado em todas as partes externas aparentes do tipo Gorges, com 55 mm de distância de broca, 75,5 mm de distância do cubo à entrada, também dotadas de falsa chapa-testa e de trinco reversível, e com peso mínimo de 280g para portas sanitárias, 770 g para portas internas, 1.020g para portas externas e targeta livre/ocupado para a porta sanitária. </t>
  </si>
  <si>
    <t>Retirada, fornecimento e Instalação de nova porta com aproveitamento dos marcos e guarnições:</t>
  </si>
  <si>
    <t>ESQUADRIAS DE MADEIRA</t>
  </si>
  <si>
    <t>Quadro de distribuição de sobrepor em PVC, para 16 disjuntores DIN, inclusive barramentos neutro/terra, exclusive barramento de fase</t>
  </si>
  <si>
    <t>Será medido por unidade de quadro ou barramento instalado (un).
O item remunera o fornecimento do quadro em chapa de aço ou PVC completo, barramento, inclusive suporte para fixação de disjuntores padrão ( “bolt-on” ) NEMA, por meio de parafusos; ou trilho tipo DIN para a fixação de mini disjuntores padrão DIN, por meio de trava ajustável; remunera também o fornecimento de materiais acessórios e a mão-de-obra necessária para a instalação completa do quadro; não remunera o fornecimento dos disjuntores.</t>
  </si>
  <si>
    <t>Quadro de distribuição PVC ou chapa de aço de embutir ou sobrepor e barramentos</t>
  </si>
  <si>
    <t>101400</t>
  </si>
  <si>
    <t>Lâmpada Fluorescente compacta PL 20W</t>
  </si>
  <si>
    <t>101304</t>
  </si>
  <si>
    <t>Será medido por unidade de lâmpada instalada (un).
O item remunera o fornecimento de lâmpada especificada compacta para base E27ou TLDRS; remunera também o fornecimento da mão-de-obra necessária para a instalação da lâmpada.</t>
  </si>
  <si>
    <t>Lâmpadas Led ou Fluorescentes 127V</t>
  </si>
  <si>
    <t>101300</t>
  </si>
  <si>
    <t>Será medido por unidade de plafonier instalado (un).
O item remunera o fornecimento de plafonier, para acabamento de ponto de luz, com soquete E-27 integrado para lâmpadas até 100 W, em plástico ou PVC,  na cor branca, remunera também materiais acessórios e a mão-de-obra necessária para a instalação do plafonier em teto ou parede; não remunera o fornecimento da lâmpada.</t>
  </si>
  <si>
    <t>Plafonier para lâmpada fluorescente / LED compacta</t>
  </si>
  <si>
    <t>Será medido por unidade de luminária instalada (un).
O item remunera o fornecimento de luminária do tipo tartaruga vidro leitoso, acabamento em pintura epóxi, para lâmpada compacta eletrônica ou incandescente. Remunera o fornecimento e a instalação de lâmpadas.</t>
  </si>
  <si>
    <t>Luminária tipo tartaruga para lâmpada incandescente, LED ou fluorescente compacta.</t>
  </si>
  <si>
    <t>101205</t>
  </si>
  <si>
    <t>Diâmetro 25mm (3/4")</t>
  </si>
  <si>
    <t>101002</t>
  </si>
  <si>
    <t>Será medido pelo comprimento de eletroduto instalado (m).
O item remunera o fornecimento e instalação de eletroduto em PVC corrugado flexível, tipo leve, diâmetro conforme especificado, espessura da parede de 0,3 mm, cor amarela, para instalações elétricas e de telefonia, somente quando embutidas em paredes de alvenaria; remunera também o fornecimento de materiais acessórios e a mão-de-obra necessária para a execução dos serviços: abertura e fechamento de rasgos em paredes e a instalação de arame galvanizado para servir de guia à enfiação, inclusive nas tubulações secas.</t>
  </si>
  <si>
    <t>Fornecimento e colocação de mangueira PVC flexível corrugado:</t>
  </si>
  <si>
    <t>101000</t>
  </si>
  <si>
    <t>Será medido por comprimento de cabo instalado (m).
O item remunera o fornecimento de cordoalha de cobre recozido, de diâmetro especificado confeccionada em malha de fios de cobre trançada, isenta de falhas, emendas, oxidações,  sujeiras, com revestimento SINTENAX e nível de isolamento a partir de 1,0 kV e a mão-de-obra necessária para a instalação do cabo.</t>
  </si>
  <si>
    <t>Fornecimento, transporte e instalação de cabos Sintenax:</t>
  </si>
  <si>
    <t>100700</t>
  </si>
  <si>
    <t>100601</t>
  </si>
  <si>
    <t>Será medido por comprimento de cabo instalado (m).
O item remunera o fornecimento de cordoalha de cobre recozido, de diâmetro especificado confeccionada em malha de fios de cobre trançada, isenta de falhas, emendas, oxidações,  sujeiras, com revestimento em EPR para isolação de 90ºC e nível de isolamento até 1,0 kV e a mão-de-obra necessária para a instalação do cabo.</t>
  </si>
  <si>
    <t>Fornecimento, transporte e instalação de cabos:</t>
  </si>
  <si>
    <t>100600</t>
  </si>
  <si>
    <t>Dispositivo de proteção contra surto de tensão DPS 40kA - 175v</t>
  </si>
  <si>
    <t>Disjuntor de proteção diferencial residual (DR), bipolar, tipo DIN, corrente nominal de 63a, alta sensibilidade, corrente diferencial residual nominal com atuação de 30ma</t>
  </si>
  <si>
    <t>Bipolar DIN de 40 a 50 A</t>
  </si>
  <si>
    <t>Monopolar DIN de 10  a 32 A</t>
  </si>
  <si>
    <t>Será medido por unidade de disjuntor instalado (un).
O item remunera o fornecimento de disjuntor automático, com proteção termomagnética, DIN linha residencial ou caixa moldada linha industrial, polos e correntes variáveis conforme o solicitado e tensão de 127 / 220 V, conforme norma NBR 5361 e selo de conformidade do INMETRO, remunera também materiais acessórios e a mão-de-obra necessária para a instalação do disjuntor por meio de parafusos, ilhoses ou terminais de compressão em suporte apropriado; não remunera o fornecimento do suporte.</t>
  </si>
  <si>
    <t>Fornecimento e instalação de disjuntor automático:</t>
  </si>
  <si>
    <t>100500</t>
  </si>
  <si>
    <t>Será medido por unidade de interruptor instalado (un).
O item remunera o fornecimento e instalação de interruptor, simples de embutir, com duas teclas fosforescente, com contatos de prata, a prova de faísca, de funcionamento silencioso; remunera também o espelho correspondente.</t>
  </si>
  <si>
    <t>02 teclas simples 10A - 250V</t>
  </si>
  <si>
    <t>100404</t>
  </si>
  <si>
    <t>Será medido por unidade de tomada instalada (un).
O item remunera o fornecimento e instalação de tomada com dois polos e um terra de 20A para 250V; com placa, haste, contatos de prata e componentes de função elétrica em liga de cobre, conforme ABNT NBR 14136. Remunera também o fornecimento e instalação de placa espelho.</t>
  </si>
  <si>
    <t>Tomada universal 2 P+T (20A)</t>
  </si>
  <si>
    <t>100402</t>
  </si>
  <si>
    <t>Será medido por unidade de tomada instalada (un).
O item remunera o fornecimento e instalação de tomada com dois polos e um terra de 10A para 250V; com placa, haste, contatos de prata e componentes de função elétrica em liga de cobre, conforme ABNT NBR 14136. Remunera também o fornecimento e instalação de placa espelho.</t>
  </si>
  <si>
    <t>Tomada universal 2 P+T (10A)</t>
  </si>
  <si>
    <t>100401</t>
  </si>
  <si>
    <t>Fornecimento e instalação interruptor e tomadas, inclusive placa:</t>
  </si>
  <si>
    <t>100400</t>
  </si>
  <si>
    <t>INSTALAÇÃO ELÉTRICA</t>
  </si>
  <si>
    <t xml:space="preserve">Será medido por área desenvolvida de forro executado (m²).
O item remunera o fornecimento e instalação de forro monolítico em gesso para uso interno "drywall", retos ou curvos, horizontais ou inclinados constituído por:
A) Estrutura em perfis leves de aço galvanizado com zincagem tipo B ( 260 g / m² ), compreendendo: perfis de aço com espessura de 0,50 mm, denominados canaletas longitudinais, ou perfil tabica, espaçados a cada 60 cm; união em aço para a fixação dos perfis longitudinais, entre si; presilhas de regulagem em aço, para a fixação dos perfis nos pendurais de sustentação do forro; suspensão com regulagem em aço galvanizado para a fixação dos montantes; pendurais em arame galvanizado nº 10 ( BWG ); parafusos auto perfurantes e atarrachantes, galvanizados para a fixação das chapas e perfil / perfil;
B) Uma chapa, fixada na face externa da estrutura, industrializada a partir da gipsita natural e cartão duplex, tipo Standard ( ST ), com espessura de 12,5 mm;
C) Fita de papel microperfurada, empregada nas juntas entre chapas;
D) Fita de papel, com reforço metálico, para acabamento e proteção das chapas nos cantos salientes, quando houver;
E) Massa especial para rejuntamento de pega rápida em pó, para o preparo da superfície a ser calafetada, e massa especial para a calafetação e colagem das chapas;
F) Remunera também todo o material acessório, equipamentos e a mão-de-obra necessária para a execução de forros, de acordo com as recomendações e especificações dos fabricantes, inclusive a execução de recortes para luminárias, pilares ou vigas, não devendo ser descontados os vãos decorrentes.
H) Após o rejuntamento, os forros em chapas de gesso deverão apresentar a superfície lisa, monolítica e sem junta aparente, para receber acabamento final em pintura;
</t>
  </si>
  <si>
    <t>Forro de gesso acartonado  fixo monolítico,  suspensos por pendurais de arame galvanizado nº 18 painel, e=12,5 mm</t>
  </si>
  <si>
    <t>Será medido pela área de projeção horizontal da estrutura (m²).
O item remunera o fornecimento de: madeira seca maciça, referência Cupiúba, Parajú ou outra madeira classificada conforme a resistência à compressão paralela às fibras de acordo com a NBR 7190,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pontaletada, para cobertura em telhas cerâmicas ou concreto, constituída por: peças em madeira dispostas verticalmente, constituindo pilares apoiados sobre laje, contraventados com mãos-francesas e / ou diagonais e trama</t>
  </si>
  <si>
    <t>Estrutura de madeira para telha cerâmica ou de concreto, ancorada em laje ou parede</t>
  </si>
  <si>
    <t xml:space="preserve">Será medido por comprimento instalado (m).
O item remunera o fornecimento de materiais e mão de obra para furar a alvenaria ou concreto, instalação de tubo de PVC na cor branca  de 2", e acabamento do local trabalhado. </t>
  </si>
  <si>
    <t>Buzinote para lajes e marquises em tubo PVC de 2" embutido no concreto ou alvenaria.</t>
  </si>
  <si>
    <t>Condutor de água (tubo de PVC branco, com conexões, ponta bolsa e virola, diâmetro da seção 100mm)</t>
  </si>
  <si>
    <t>Será medido por comprimento instalado (m).
O item remunera o fornecimento de materiais e mão de obra para instalação de tubo na cor branca (condutores) verticais e executadas com PVC reforçado com  as juntas com bolsa e anel de borracha, inclusive materiais acessórios para emendas, suportes, junção em outras peças, vedação e fixação.</t>
  </si>
  <si>
    <t>Condutor de água pluvial e buzinotes</t>
  </si>
  <si>
    <t>070500</t>
  </si>
  <si>
    <t>Calha de chapa galvanizada, nº 24 desenvolvimento 50 cm</t>
  </si>
  <si>
    <t>Será medido por comprimento instalado (m).
Os itens remuneram o fornecimento e instalação de calhas ou rufos em chapa galvanizada nº 24, com desenvolvimento descrito no item, inclusive materiais acessórios para emendas, junção em outras peças, vedação e fixação.</t>
  </si>
  <si>
    <t>Instalação de Calhas e rufos:</t>
  </si>
  <si>
    <t>070400</t>
  </si>
  <si>
    <t>Será medido pelo comprimento executado (m).
O item remunera o fornecimento das peças de cumeeiras e ou espigão, materiais acessórios e a mão-de-obra necessária para o assentamento e emboçamento das peças.</t>
  </si>
  <si>
    <t>Para telha cerâmica referência 3 unidades / m</t>
  </si>
  <si>
    <t>Fornecimento, transporte e colocação de cumeeira e espigão:</t>
  </si>
  <si>
    <t>070200</t>
  </si>
  <si>
    <t xml:space="preserve">Cerâmica Colonial, inclinação 35% (m²= área de projeção do telhado x 1,08) </t>
  </si>
  <si>
    <t>COBERTURA E FORRO</t>
  </si>
  <si>
    <t>Será medido por área de superfície executada, descontando-se todos os vãos (m²).
O item remunera o fornecimento de materiais e mão-de-obra necessários para a execução de alvenaria de vedação revestida, confeccionada em bloco vazado cerâmico simples, com superfície áspera para garantir a aderência do revestimento, assentada com argamassa de cimento, cal hidratada e areia; dimensões padronizadas de 140 x 190 x 390 mm, e resistência mínima à compressão de acordo com a NBR 15270-1.</t>
  </si>
  <si>
    <t>Alvenaria de vedação com tijolo cerâmico furado 14x19x39cm, espessura da parede 14cm, juntas de 10mm com argamassa mista de cimento cal hidratada e areia sem peneirar traço 1:2:8</t>
  </si>
  <si>
    <t>ALVENARIA</t>
  </si>
  <si>
    <t>Será medido pelo volume real calculado no projeto de formas dos diversos elementos estruturais (m³).
O item remunera o fornecimento de cimento, areia e pedra britada nº 2 para o concreto; aço CA-25 e arame cozido para armação; tábua de Pinus ou Cedrinho de 1" x 12" e acessórios para as formas e a mão-de-obra necessária para a execução das vergas ou contravergas.</t>
  </si>
  <si>
    <t>M³</t>
  </si>
  <si>
    <t>Vergas ou contravergas retas em concreto armado Fck 20 Mpa</t>
  </si>
  <si>
    <t>Será medido pela área delimitada pelos eixos das paredes e/ou vigas (m²).
O item remunera o fornecimento de vigota pré-fabricada; poliestireno expandido (EPS); concreto com Fck maior ou igual a 20MPa, para o capeamento; aço para armadura de distribuição; materiais  acessórios e a mão-de-obra necessária para a execução dos serviços: a estocagem das vigotas e EPS, conforme exigências e recomendações do fabricante; o transporte interno à obra; o içamento das vigotas e do EPS; a montagem completa; resultando laje para forro; a execução e instalação da armadura de distribuição posicionada na capa, para o controle da fissuração; o escoramento até 3,00 m de altura e a retirada do mesmo.</t>
  </si>
  <si>
    <t>laje pré-moldada unidirecional com enchimento em poliestireno expandido (EPS), inclusive concreto estrutural, usinado bombeado com Fck de 20mpa, e=12cm (capeamento 5 cm) sobrecarga mínima 100 Kgf / m²</t>
  </si>
  <si>
    <t>Será medido pelo volume calculado no projeto de formas, sendo que o volume da interseção dos diversos elementos estruturais deve ser computado uma só vez (m³).
O item remunera o fornecimento de betoneira, pedra britada número 1 e 2, cimento, areia e a mão-de-obra necessária para o preparo do concreto, com resistência mínima à compressão de 20,0 MPa. Remunera também o transporte, lançamento e adensamento.</t>
  </si>
  <si>
    <t>Concreto estrutural virado no local, consistência para vibração, brita 1 e 2, FCK 20 MPA e lançamento em estrutura</t>
  </si>
  <si>
    <t>050006</t>
  </si>
  <si>
    <t>Será medido pelo desenvolvimento das áreas em contato do concreto, não se descontando áreas de interseção até 0,20 m² (m²).
O item remunera o fornecimento de materiais e mão-de-obra para execução e instalação de formas em chapas compensadas plastificadas de 12 mm de espessura para concreto aparente; incluindo cimbramento até 3,00 m de altura; gravatas; sarrafos de enrijecimento em Pinus  ou Cedrinho, desmoldante, desforma e descimbramento.</t>
  </si>
  <si>
    <t>Fornecimento, transporte, execução de Fôrma de chapa compensada plastificada, e=12mm, 3 aproveitamentos, inclusive desforma para vigas, pilares e lajes maciças.</t>
  </si>
  <si>
    <t>Será medido pelo peso nominal das bitolas constantes no projeto de armadura (kg).
O item remunera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t>
  </si>
  <si>
    <t>Armadura de aço p/ vigas e pilares  CA-50, corte e dobra no canteiro</t>
  </si>
  <si>
    <t>050001</t>
  </si>
  <si>
    <t>Será medido por área de superfície com aplicação de imprimação, nas dimensões da sapata ou alvenaria de embasamento (baldrame) (m²).
O item remunera o fornecimento de materiais e mão-de-obra necessários para a execução de pintura com tinta betuminosa em duas demãos em todo baldrame (laterais e parte superior). Remunera também a limpeza necessária para aplicação da tinta.</t>
  </si>
  <si>
    <t>Impermeabilizações de sapatas em concreto ou alvenaria de embasamento com aplicação de tinta betuminosa</t>
  </si>
  <si>
    <t>Impermeabilizações de fundações e drenos</t>
  </si>
  <si>
    <t>040200</t>
  </si>
  <si>
    <t>Será medido pelo volume calculado no local de aplicação (m³).
O item remunera o fornecimento de betoneira, pedra britada número 1, cimento, areia e a mão-de-obra necessária para o preparo do concreto, com resistência mínima à compressão de 10,0 MPa. Remunera também o transporte, lançamento e adensamento.</t>
  </si>
  <si>
    <t>Concreto magro de cimento Portland Fck &gt;= 10,0 Mpa (execução, incluindo o fornecimento e transporte dos agregados)</t>
  </si>
  <si>
    <t>Será medido pelo volume calculado no projeto de formas, sendo que o volume da interseção dos diversos elementos estruturais deve ser computado uma só vez (m³).
O item remunera o fornecimento de betoneira, pedra britada número 1, cimento, areia e a mão-de-obra necessária para o preparo do concreto, com resistência mínima à compressão de 20,0 MPa. Remunera também o transporte, lançamento e adensamento.</t>
  </si>
  <si>
    <t>Concreto estrutural virado no local, controle "A", consistência para vibração, brita 1, FCK=20 MPA e lançamento em fundação</t>
  </si>
  <si>
    <t>Será medido pelo desenvolvimento das áreas em contato com o concreto, não se descontando áreas de interseção até 0,20 m² (m²).
O item remunera o fornecimento dos materiais e a mão-de-obra para execução e instalação da forma, incluindo escoras, gravatas, desmoldante e desforma.</t>
  </si>
  <si>
    <t xml:space="preserve">Fôrma de madeira para fundação, com tábuas e sarrafos, 3 aproveitamentos e desforma </t>
  </si>
  <si>
    <t>Será medido pelo peso nominal das bitolas constantes no projeto de armadura (kg).
O item remunera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transpasse para emendas.</t>
  </si>
  <si>
    <t>SONDAGEM, FUNDAÇÕES, MUROS E CONTENÇÕES</t>
  </si>
  <si>
    <t xml:space="preserve"> </t>
  </si>
  <si>
    <t>Será medido pelo volume de corte, considerado na caixa (m³).
O item remunera o fornecimento de equipamentos, materiais acessórios e mão-de-obra necessária para a execução de corte, em campo aberto, para solos de primeira categoria, englobando os serviços: escavação e carga mecanizadas; transporte interno a obra, locação dos platôs e taludes; nivelamento, acertos e acabamentos manuais. Não remunera a limpeza e raspagem do terreno, incluindo a retirada de raízes e troncos.</t>
  </si>
  <si>
    <t>Escavação mecanizada em campo aberto, profundidade até 2,00m, solo de 1ª categoria</t>
  </si>
  <si>
    <t>Será medido pelo volume de reaterro em valas, poços ou cavas executado (m³).
O item remunera o fornecimento da mão-de-obra, ferramentas e equipamentos  necessários para a execução dos serviços de reaterro com compactador de placa, com material existente ou importado, sem controle de compactação.</t>
  </si>
  <si>
    <t xml:space="preserve">Reaterro Compactado mecanizado empregando compactador de placa vibratória, em camadas de 20 a 40 cm. </t>
  </si>
  <si>
    <t>Será medido pela área de fundo da vala (m²).
O item remunera o fornecimento de equipamentos e mão-de-obra necessários para execução dos serviços de regularização do fundo de vala com maço de 30 kg.</t>
  </si>
  <si>
    <t>Regularização de fundo de vala com apiloamento com maço de 30kg</t>
  </si>
  <si>
    <t>Será medido pelo volume escavado, considerando-se um acréscimo para cada lado, no plano horizontal, em relação às dimensões de cada peça, de 20 cm (m³).
O item remunera o fornecimento da mão-de-obra necessária para a escavação manual em solo de 1ª e 2ª categorias em valas ou cavas até 2,00 m de profundidade.</t>
  </si>
  <si>
    <t>Escavação  manual de vala em solo de 1ª e 2ª categoria, profundidade em até 2,00m</t>
  </si>
  <si>
    <t>TRABALHOS EM TERRA</t>
  </si>
  <si>
    <t xml:space="preserve">Padrão CEMIG aéreo tipo B1 demanda de até 10 KVA, bifásico </t>
  </si>
  <si>
    <t>010102</t>
  </si>
  <si>
    <t>Será medido pela área real do terreno, onde ocorrer a limpeza manual de vegetação (m²).
O item remunera o fornecimento de caminhão basculante, a mão-de-obra necessária e ferramentas auxiliares para a execução dos serviços executados manualmente com auxílio de ferramental apropriado para a roçada, derrubada de árvores e arbustos, destocamento, fragmentação de galhos e troncos, empilhamento e transporte, abrangendo: a remoção de vegetação, árvores e arbustos com diâmetro do tronco até 5 cm, medidos na altura de 1,00 m do solo, capim. etc.; arrancamento e remoção de tocos, raízes e troncos; raspagem manual da camada de solo vegetal na espessura mínima de 15 cm; carga manual; e o transporte, interno na obra, num raio de 500m.</t>
  </si>
  <si>
    <t>Limpeza do terreno, raspagem, capina e queima manual</t>
  </si>
  <si>
    <t>Será medido por unidade de placa instalada (UN).
O item remunera as placas de obras que deverão ser confeccionadas em chapa galvanizada 0,26. As chapas serão afixadas com rebites 540 e parafusos 3/8, em uma estrutura metálica com viga U 2” enrijecida e Metalon 20x20. O suporte para a instalação deverá ser em Eucalipto Autoclavado. As placas serão pintadas na frente e no verso com fundo anticorrosivo e tinta automotiva. FORMATO: 3,00 x 1,50m. O tamanho da placa é definido em função do local da sua instalação e/ou do valor dos serviços acima de R$ 30.000,00, obedecendo à proporção de 6,00 x 3,00m e o manual de identidade visual do Governo de Minas.</t>
  </si>
  <si>
    <t>Fornecimento e colocação de placa dos serviços de engenharia em chapa galvanizada (3,00 X 1,50m)   -  Governo do Estado  -  (Ampliação e / ou Reforma acima de R$ 30.000,00)</t>
  </si>
  <si>
    <t>Será medido pela área de obra locada, aferida entre os eixos de fundação e acrescentando-se 0,50 m, a partir do eixo, para o lado externo (m).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</si>
  <si>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Locação dos serviços de engenharia: execução de gabarito</t>
  </si>
  <si>
    <t>INSTALAÇÃO DOS SERVIÇOS DE ENGENHARIA</t>
  </si>
  <si>
    <r>
      <t xml:space="preserve">        SECRETARIA DE ESTADO DE EDUCAÇÃO - SUPERINTENDÊNCIA DE INFRAESTRUTURA E LOGÍSTICA - DIRETORIA DE GESTÃO DE PARCERIAS E FISCALIZAÇÃO -</t>
    </r>
    <r>
      <rPr>
        <b/>
        <sz val="14"/>
        <color indexed="10"/>
        <rFont val="Calibri"/>
        <family val="2"/>
      </rPr>
      <t xml:space="preserve"> PLANILHA DE SERVIÇOS </t>
    </r>
    <r>
      <rPr>
        <b/>
        <sz val="14"/>
        <rFont val="Calibri"/>
        <family val="2"/>
      </rPr>
      <t>- SEM DESONERAÇÃO</t>
    </r>
  </si>
  <si>
    <t>TOTAL GERAL (C/ BDI)</t>
  </si>
  <si>
    <t>% INC.</t>
  </si>
  <si>
    <t>1º MÊS</t>
  </si>
  <si>
    <t>2º MÊS</t>
  </si>
  <si>
    <t>3º MÊS</t>
  </si>
  <si>
    <t>4º MÊS</t>
  </si>
  <si>
    <t>5º MÊS</t>
  </si>
  <si>
    <t>6º MÊS</t>
  </si>
  <si>
    <t>TOTAL</t>
  </si>
  <si>
    <t>%</t>
  </si>
  <si>
    <t>VALOR</t>
  </si>
  <si>
    <t>TOTAL MENSAL</t>
  </si>
  <si>
    <t>TOTAL ACUMULADO</t>
  </si>
  <si>
    <t>(14,60 DE COMPRIMENTO X 8,65 DE LARGURA)*2</t>
  </si>
  <si>
    <r>
      <t>M</t>
    </r>
    <r>
      <rPr>
        <vertAlign val="superscript"/>
        <sz val="14"/>
        <color theme="1"/>
        <rFont val="Calibri"/>
        <family val="2"/>
      </rPr>
      <t>2</t>
    </r>
  </si>
  <si>
    <r>
      <t>M</t>
    </r>
    <r>
      <rPr>
        <vertAlign val="superscript"/>
        <sz val="14"/>
        <color theme="1"/>
        <rFont val="Calibri"/>
        <family val="2"/>
      </rPr>
      <t>3</t>
    </r>
  </si>
  <si>
    <r>
      <t>Armadura de aço, CA 50, corte e dobra no canteiro</t>
    </r>
    <r>
      <rPr>
        <sz val="12"/>
        <color theme="1"/>
        <rFont val="Calibri"/>
        <family val="2"/>
      </rPr>
      <t xml:space="preserve">                                                                                                                    </t>
    </r>
  </si>
  <si>
    <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materiais, acessórios e a mão-de-obra necessária para a colocação, fixação e emboçamento das telhas.</t>
    </r>
  </si>
  <si>
    <r>
      <t>Isolado de PVC seção 1,5 mm</t>
    </r>
    <r>
      <rPr>
        <b/>
        <vertAlign val="superscript"/>
        <sz val="12"/>
        <color theme="1"/>
        <rFont val="Calibri"/>
        <family val="2"/>
      </rPr>
      <t>2</t>
    </r>
  </si>
  <si>
    <r>
      <t>Isolado de PVC seção 2,5 mm</t>
    </r>
    <r>
      <rPr>
        <b/>
        <vertAlign val="superscript"/>
        <sz val="12"/>
        <color theme="1"/>
        <rFont val="Calibri"/>
        <family val="2"/>
      </rPr>
      <t xml:space="preserve">2 </t>
    </r>
  </si>
  <si>
    <r>
      <t>Isolado em PVC seção 10 mm</t>
    </r>
    <r>
      <rPr>
        <b/>
        <vertAlign val="superscript"/>
        <sz val="12"/>
        <color theme="1"/>
        <rFont val="Calibri"/>
        <family val="2"/>
      </rPr>
      <t>2</t>
    </r>
  </si>
  <si>
    <r>
      <t xml:space="preserve">Látex PVA em parede </t>
    </r>
    <r>
      <rPr>
        <b/>
        <sz val="12"/>
        <color theme="1"/>
        <rFont val="Calibri"/>
        <family val="2"/>
      </rPr>
      <t>(2 demãos), com fundo preparador / selador</t>
    </r>
  </si>
  <si>
    <t>1 unidade</t>
  </si>
  <si>
    <t>14,60 DE COMPRIMENTO X 8,65 DE LARGURA X 0,50 DE ALTURA</t>
  </si>
  <si>
    <t>AREA TOTAL DO TERRENO = 265,02 M² X ALTURA DOCORTE  DE 0,50M</t>
  </si>
  <si>
    <t>11,25 VOLUME DE CONCRETO X 100 KG DE AÇO + (10%)</t>
  </si>
  <si>
    <t>11,25 VOLUME DE CONCRETO X12</t>
  </si>
  <si>
    <t>2,5 X 4</t>
  </si>
  <si>
    <t>28 UNIDADE</t>
  </si>
  <si>
    <t>8 UNIDADES</t>
  </si>
  <si>
    <t>4 UNIDADES</t>
  </si>
  <si>
    <t>7 UNIDADES</t>
  </si>
  <si>
    <t>2 UNIDADE</t>
  </si>
  <si>
    <t>16 UNIDADES</t>
  </si>
  <si>
    <t>1 UNIDADES</t>
  </si>
  <si>
    <t>14,57*4</t>
  </si>
  <si>
    <t>6,40*6</t>
  </si>
  <si>
    <t xml:space="preserve">COMPRIMENTO (9,70X1,50) </t>
  </si>
  <si>
    <t>AREA TOTAL DO TERRENO DE ACORDO PROJETO 265,2 M²</t>
  </si>
  <si>
    <t>BASE                                                                                           PINI, ORSE, SICOR, SINAPI, SUDECAP OUT/25</t>
  </si>
  <si>
    <t xml:space="preserve">Nome do técnico responsável pela elaboração da planilha:  José Eduardo Ribeiro ________________________________                                </t>
  </si>
  <si>
    <t xml:space="preserve">Nome do responsável legal pelo município:         José Marcelino Santos__________________________________________                                   </t>
  </si>
  <si>
    <t>CREA/CAU/CFT: 5070741588</t>
  </si>
  <si>
    <t xml:space="preserve">Nome do técnico responsável pela elaboração da planilha: José Eduardo Ribeiro ________________________________                                       </t>
  </si>
  <si>
    <t xml:space="preserve">Nome do técnico responsável pela elaboração da planilha: José Eduardo Ribeiro ________________________________________________  </t>
  </si>
  <si>
    <t xml:space="preserve">Nome do responsável legal pelo município:         José Marcelino Santos__________________________________________   </t>
  </si>
  <si>
    <t>Tributos =&gt; (CP+ISS+CRPB) = 11,15%</t>
  </si>
  <si>
    <r>
      <t xml:space="preserve">        SECRETARIA DE ESTADO DE EDUCAÇÃO - SUPERINTENDÊNCIA DE INFRAESTRUTURA E LOGÍSTICA - DIRETORIA DE GESTÃO DE PARCERIAS E FISCALIZAÇÃO -</t>
    </r>
    <r>
      <rPr>
        <b/>
        <sz val="14"/>
        <color theme="1"/>
        <rFont val="Calibri"/>
        <family val="2"/>
      </rPr>
      <t xml:space="preserve"> PLANILHA DE SERVIÇOS - SEM DESONERAÇÃO</t>
    </r>
  </si>
  <si>
    <t>((14,60 DE COMPRIMENTO X 3,00 DE ALTURA X 2 REPETIÇOES X 2 PAVIMENTOS) + (6,40  DE COMPRIMENTO X 3,00 DE ALTURA X 3 REPETIÇOES X 2 PAVIMENTO) +( 2,72 X 2 LADOS DE EMPENOS)  +  MUROS(42,1 x 2,50)+SACADA SUPERIOR(19,2X1,20))X 2</t>
  </si>
  <si>
    <t xml:space="preserve">SERVIÇOS: AMPLIAÇÃO </t>
  </si>
  <si>
    <t xml:space="preserve">ESCOLA MUNICIPAL: ESCOLA  MUNICIPAL DONA CINA                                                                                                                                           </t>
  </si>
  <si>
    <t xml:space="preserve">MUNICÍPIO: CARBONITA-MG, CEP: 39665-000                                                                                                                                                </t>
  </si>
  <si>
    <t xml:space="preserve">ESCOLA  MUNICIPAL:  DONA CINA, RUA MESTRE POLICARPO, S/N - CENTRO                                                                                                                                             </t>
  </si>
  <si>
    <t xml:space="preserve">ESCOLA  MUNICIPAL: DONA CINA - RUA MESTRE POLICARPO, S/N - CENTRO                                                                                                                                            </t>
  </si>
  <si>
    <t xml:space="preserve">MUNICÍPIO: CARBONITA-MG. CEP: 39665-000                                                                                                                                               </t>
  </si>
  <si>
    <t xml:space="preserve">MUNICÍPIO: CARBONITA-MG. RUA MESTRE POLICARPO, S/N - CENTRO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</si>
</sst>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_);_(* \(#,##0.00\);_(* &quot;-&quot;??_);_(@_)"/>
    <numFmt numFmtId="165" formatCode="_([$€-2]* #,##0.00_);_([$€-2]* \(#,##0.00\);_([$€-2]* &quot;-&quot;??_)"/>
    <numFmt numFmtId="166" formatCode="#,#00"/>
    <numFmt numFmtId="167" formatCode="_(&quot;R$ &quot;* #,##0.00_);_(&quot;R$ &quot;* \(#,##0.00\);_(&quot;R$ &quot;* &quot;-&quot;??_);_(@_)"/>
    <numFmt numFmtId="168" formatCode="&quot;R$&quot;\ #,##0_);[Red]\(&quot;R$&quot;\ #,##0\)"/>
    <numFmt numFmtId="169" formatCode="&quot;R$&quot;\ #,##0.00_);\(&quot;R$&quot;\ #,##0.00\)"/>
    <numFmt numFmtId="170" formatCode="%#,#00"/>
    <numFmt numFmtId="171" formatCode="#.##000"/>
    <numFmt numFmtId="172" formatCode="#,"/>
    <numFmt numFmtId="173" formatCode="_(&quot;R$ &quot;* #,##0.00_);_(&quot;R$ &quot;* \(#,##0.00\);_(&quot;R$ &quot;* \-??_);_(@_)"/>
    <numFmt numFmtId="174" formatCode="General;General"/>
    <numFmt numFmtId="175" formatCode="[$-F800]dddd\,\ mmmm\ dd\,\ yyyy"/>
    <numFmt numFmtId="176" formatCode="dd&quot; de &quot;mmmm&quot; de &quot;yyyy"/>
    <numFmt numFmtId="177" formatCode="#,##0.00\ ;&quot; (&quot;#,##0.00\);&quot; -&quot;#\ ;@\ "/>
    <numFmt numFmtId="178" formatCode="_(* #,##0.000_);_(* \(#,##0.000\);_(* &quot;-&quot;??_);_(@_)"/>
    <numFmt numFmtId="179" formatCode="dd/mm/yy;@"/>
    <numFmt numFmtId="180" formatCode="0.00_);\(0.00\)"/>
  </numFmts>
  <fonts count="7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9"/>
      <name val="Calibri"/>
      <family val="2"/>
    </font>
    <font>
      <b/>
      <sz val="11"/>
      <color indexed="9"/>
      <name val="Calibri"/>
      <family val="2"/>
    </font>
    <font>
      <sz val="1"/>
      <color indexed="8"/>
      <name val="Courier"/>
      <family val="3"/>
    </font>
    <font>
      <sz val="11"/>
      <color indexed="8"/>
      <name val="Calibri"/>
      <family val="2"/>
    </font>
    <font>
      <sz val="10"/>
      <color rgb="FF000000"/>
      <name val="Arial1"/>
    </font>
    <font>
      <sz val="11"/>
      <color indexed="17"/>
      <name val="Calibri"/>
      <family val="2"/>
    </font>
    <font>
      <b/>
      <sz val="12"/>
      <name val="Helv"/>
    </font>
    <font>
      <sz val="11"/>
      <color indexed="62"/>
      <name val="Calibri"/>
      <family val="2"/>
    </font>
    <font>
      <sz val="11"/>
      <color indexed="52"/>
      <name val="Calibri"/>
      <family val="2"/>
    </font>
    <font>
      <sz val="11"/>
      <name val="‚l‚r ‚oƒSƒVƒbƒN"/>
      <family val="3"/>
      <charset val="128"/>
    </font>
    <font>
      <b/>
      <sz val="11"/>
      <name val="Helv"/>
    </font>
    <font>
      <sz val="11"/>
      <color indexed="60"/>
      <name val="Calibri"/>
      <family val="2"/>
    </font>
    <font>
      <sz val="11"/>
      <name val="‚l‚r ‚o–¾’©"/>
      <family val="1"/>
      <charset val="128"/>
    </font>
    <font>
      <sz val="1"/>
      <color indexed="18"/>
      <name val="Courier"/>
      <family val="3"/>
    </font>
    <font>
      <sz val="10"/>
      <color indexed="8"/>
      <name val="Times New Roman"/>
      <family val="2"/>
    </font>
    <font>
      <b/>
      <sz val="9"/>
      <name val="Times New Roman"/>
      <family val="1"/>
    </font>
    <font>
      <b/>
      <sz val="15"/>
      <color indexed="62"/>
      <name val="Calibri"/>
      <family val="2"/>
    </font>
    <font>
      <b/>
      <sz val="1"/>
      <color indexed="8"/>
      <name val="Courier"/>
      <family val="3"/>
    </font>
    <font>
      <sz val="11"/>
      <color indexed="10"/>
      <name val="Calibri"/>
      <family val="2"/>
    </font>
    <font>
      <b/>
      <sz val="14"/>
      <name val="Arial"/>
      <family val="2"/>
    </font>
    <font>
      <b/>
      <sz val="10"/>
      <name val="Arial"/>
      <family val="2"/>
    </font>
    <font>
      <sz val="9"/>
      <name val="Arial"/>
      <family val="2"/>
    </font>
    <font>
      <b/>
      <sz val="12"/>
      <name val="Arial"/>
      <family val="2"/>
    </font>
    <font>
      <sz val="10"/>
      <color indexed="10"/>
      <name val="Arial"/>
      <family val="2"/>
    </font>
    <font>
      <u/>
      <sz val="10"/>
      <name val="Arial"/>
      <family val="2"/>
    </font>
    <font>
      <b/>
      <sz val="14"/>
      <color theme="1"/>
      <name val="Calibri"/>
      <family val="2"/>
    </font>
    <font>
      <b/>
      <sz val="12"/>
      <color theme="1"/>
      <name val="Calibri"/>
      <family val="2"/>
    </font>
    <font>
      <b/>
      <sz val="12"/>
      <color rgb="FFFF0000"/>
      <name val="Arial"/>
      <family val="2"/>
    </font>
    <font>
      <b/>
      <sz val="10"/>
      <color theme="1"/>
      <name val="Arial"/>
      <family val="2"/>
    </font>
    <font>
      <b/>
      <sz val="10"/>
      <color indexed="10"/>
      <name val="Arial"/>
      <family val="2"/>
    </font>
    <font>
      <i/>
      <sz val="10"/>
      <name val="Calibri"/>
      <family val="2"/>
    </font>
    <font>
      <i/>
      <u/>
      <sz val="10"/>
      <name val="Calibri"/>
      <family val="2"/>
    </font>
    <font>
      <b/>
      <sz val="12"/>
      <name val="Calibri"/>
      <family val="2"/>
      <scheme val="minor"/>
    </font>
    <font>
      <sz val="14"/>
      <name val="Calibri"/>
      <family val="2"/>
      <scheme val="minor"/>
    </font>
    <font>
      <sz val="12"/>
      <name val="Calibri"/>
      <family val="2"/>
      <scheme val="minor"/>
    </font>
    <font>
      <b/>
      <sz val="11"/>
      <color theme="1"/>
      <name val="Calibri"/>
      <family val="2"/>
      <scheme val="minor"/>
    </font>
    <font>
      <sz val="12"/>
      <color theme="1"/>
      <name val="Calibri"/>
      <family val="2"/>
      <scheme val="minor"/>
    </font>
    <font>
      <b/>
      <sz val="12"/>
      <color rgb="FFFF0000"/>
      <name val="Calibri"/>
      <family val="2"/>
      <scheme val="minor"/>
    </font>
    <font>
      <sz val="14"/>
      <name val="Arial"/>
      <family val="2"/>
    </font>
    <font>
      <b/>
      <sz val="10"/>
      <color indexed="8"/>
      <name val="Arial"/>
      <family val="2"/>
    </font>
    <font>
      <b/>
      <sz val="12"/>
      <color indexed="8"/>
      <name val="Arial"/>
      <family val="2"/>
    </font>
    <font>
      <b/>
      <sz val="14"/>
      <name val="Calibri"/>
      <family val="2"/>
      <scheme val="minor"/>
    </font>
    <font>
      <b/>
      <sz val="10"/>
      <color rgb="FFFF0000"/>
      <name val="Arial"/>
      <family val="2"/>
    </font>
    <font>
      <sz val="11"/>
      <name val="Calibri"/>
      <family val="2"/>
      <scheme val="minor"/>
    </font>
    <font>
      <b/>
      <sz val="10"/>
      <name val="Calibri"/>
      <family val="2"/>
    </font>
    <font>
      <sz val="10"/>
      <color rgb="FFFF0000"/>
      <name val="Arial"/>
      <family val="2"/>
    </font>
    <font>
      <b/>
      <sz val="14"/>
      <color rgb="FFFF0000"/>
      <name val="Arial"/>
      <family val="2"/>
    </font>
    <font>
      <b/>
      <sz val="14"/>
      <color indexed="10"/>
      <name val="Calibri"/>
      <family val="2"/>
    </font>
    <font>
      <b/>
      <sz val="14"/>
      <name val="Calibri"/>
      <family val="2"/>
    </font>
    <font>
      <b/>
      <sz val="9"/>
      <name val="Arial"/>
      <family val="2"/>
    </font>
    <font>
      <b/>
      <sz val="12"/>
      <color theme="1"/>
      <name val="Calibri"/>
      <family val="2"/>
      <scheme val="minor"/>
    </font>
    <font>
      <b/>
      <sz val="14"/>
      <color theme="1"/>
      <name val="Calibri"/>
      <family val="2"/>
      <scheme val="minor"/>
    </font>
    <font>
      <sz val="14"/>
      <color theme="1"/>
      <name val="Calibri"/>
      <family val="2"/>
      <scheme val="minor"/>
    </font>
    <font>
      <vertAlign val="superscript"/>
      <sz val="14"/>
      <color theme="1"/>
      <name val="Calibri"/>
      <family val="2"/>
    </font>
    <font>
      <sz val="12"/>
      <color theme="1"/>
      <name val="Calibri"/>
      <family val="2"/>
    </font>
    <font>
      <b/>
      <sz val="10"/>
      <color theme="1"/>
      <name val="Calibri"/>
      <family val="2"/>
      <scheme val="minor"/>
    </font>
    <font>
      <sz val="14"/>
      <color theme="1"/>
      <name val="Calibri"/>
      <family val="2"/>
    </font>
    <font>
      <b/>
      <u/>
      <sz val="12"/>
      <color theme="1"/>
      <name val="Calibri"/>
      <family val="2"/>
      <scheme val="minor"/>
    </font>
    <font>
      <b/>
      <vertAlign val="superscript"/>
      <sz val="12"/>
      <color theme="1"/>
      <name val="Calibri"/>
      <family val="2"/>
    </font>
    <font>
      <b/>
      <u/>
      <sz val="12"/>
      <color theme="1"/>
      <name val="Calibri"/>
      <family val="2"/>
    </font>
    <font>
      <sz val="10"/>
      <color theme="1"/>
      <name val="Calibri"/>
      <family val="2"/>
      <scheme val="minor"/>
    </font>
    <font>
      <b/>
      <sz val="6"/>
      <color theme="1"/>
      <name val="Comic Sans MS"/>
      <family val="4"/>
    </font>
    <font>
      <sz val="11"/>
      <color theme="1"/>
      <name val="Comic Sans MS"/>
      <family val="4"/>
    </font>
    <font>
      <sz val="11"/>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30"/>
      </patternFill>
    </fill>
    <fill>
      <patternFill patternType="solid">
        <fgColor indexed="62"/>
      </patternFill>
    </fill>
    <fill>
      <patternFill patternType="solid">
        <fgColor indexed="55"/>
        <bgColor indexed="23"/>
      </patternFill>
    </fill>
    <fill>
      <patternFill patternType="solid">
        <fgColor indexed="42"/>
        <bgColor indexed="41"/>
      </patternFill>
    </fill>
    <fill>
      <patternFill patternType="solid">
        <fgColor indexed="47"/>
        <bgColor indexed="22"/>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99"/>
        <bgColor rgb="FFFFFFCC"/>
      </patternFill>
    </fill>
    <fill>
      <patternFill patternType="solid">
        <fgColor theme="8" tint="0.59999389629810485"/>
        <bgColor indexed="64"/>
      </patternFill>
    </fill>
    <fill>
      <patternFill patternType="solid">
        <fgColor rgb="FFC0C0C0"/>
        <bgColor rgb="FFBFBFBF"/>
      </patternFill>
    </fill>
    <fill>
      <patternFill patternType="solid">
        <fgColor theme="0"/>
        <bgColor theme="0"/>
      </patternFill>
    </fill>
  </fills>
  <borders count="62">
    <border>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top style="thin">
        <color rgb="FF000000"/>
      </top>
      <bottom/>
      <diagonal/>
    </border>
    <border>
      <left/>
      <right style="medium">
        <color indexed="64"/>
      </right>
      <top style="thin">
        <color rgb="FF000000"/>
      </top>
      <bottom/>
      <diagonal/>
    </border>
    <border>
      <left/>
      <right style="medium">
        <color indexed="64"/>
      </right>
      <top/>
      <bottom style="thin">
        <color indexed="64"/>
      </bottom>
      <diagonal/>
    </border>
    <border>
      <left style="medium">
        <color indexed="64"/>
      </left>
      <right/>
      <top style="thin">
        <color rgb="FF000000"/>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8"/>
      </left>
      <right style="thin">
        <color indexed="64"/>
      </right>
      <top/>
      <bottom/>
      <diagonal/>
    </border>
    <border>
      <left/>
      <right style="thin">
        <color indexed="64"/>
      </right>
      <top/>
      <bottom/>
      <diagonal/>
    </border>
    <border>
      <left style="medium">
        <color indexed="64"/>
      </left>
      <right style="thin">
        <color indexed="8"/>
      </right>
      <top/>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diagonal/>
    </border>
  </borders>
  <cellStyleXfs count="67">
    <xf numFmtId="0" fontId="0" fillId="0" borderId="0"/>
    <xf numFmtId="0" fontId="6" fillId="0" borderId="0"/>
    <xf numFmtId="167" fontId="6" fillId="0" borderId="0" applyFont="0" applyFill="0" applyBorder="0" applyAlignment="0" applyProtection="0"/>
    <xf numFmtId="9"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 fillId="4" borderId="0" applyNumberFormat="0" applyBorder="0" applyAlignment="0" applyProtection="0"/>
    <xf numFmtId="0" fontId="7" fillId="5" borderId="0" applyNumberFormat="0" applyBorder="0" applyAlignment="0" applyProtection="0"/>
    <xf numFmtId="0" fontId="8" fillId="6" borderId="11" applyNumberFormat="0" applyAlignment="0" applyProtection="0"/>
    <xf numFmtId="0" fontId="9" fillId="0" borderId="0">
      <protection locked="0"/>
    </xf>
    <xf numFmtId="165" fontId="6" fillId="0" borderId="0" applyFont="0" applyFill="0" applyBorder="0" applyAlignment="0" applyProtection="0"/>
    <xf numFmtId="0" fontId="10" fillId="0" borderId="0"/>
    <xf numFmtId="0" fontId="10" fillId="0" borderId="0"/>
    <xf numFmtId="164" fontId="11" fillId="0" borderId="0" applyBorder="0" applyProtection="0"/>
    <xf numFmtId="166" fontId="9" fillId="0" borderId="0">
      <protection locked="0"/>
    </xf>
    <xf numFmtId="0" fontId="12" fillId="7" borderId="0" applyNumberFormat="0" applyBorder="0" applyAlignment="0" applyProtection="0"/>
    <xf numFmtId="0" fontId="13" fillId="0" borderId="0">
      <alignment horizontal="left"/>
    </xf>
    <xf numFmtId="0" fontId="14" fillId="8" borderId="12" applyNumberFormat="0" applyAlignment="0" applyProtection="0"/>
    <xf numFmtId="0" fontId="15" fillId="0" borderId="13" applyNumberFormat="0" applyFill="0" applyAlignment="0" applyProtection="0"/>
    <xf numFmtId="38" fontId="16" fillId="0" borderId="0" applyFont="0" applyFill="0" applyBorder="0" applyAlignment="0" applyProtection="0"/>
    <xf numFmtId="40" fontId="16" fillId="0" borderId="0" applyFont="0" applyFill="0" applyBorder="0" applyAlignment="0" applyProtection="0"/>
    <xf numFmtId="0" fontId="17" fillId="0" borderId="6"/>
    <xf numFmtId="167" fontId="6"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0" fontId="18" fillId="9" borderId="0" applyNumberFormat="0" applyBorder="0" applyAlignment="0" applyProtection="0"/>
    <xf numFmtId="0" fontId="6" fillId="0" borderId="0"/>
    <xf numFmtId="0" fontId="6" fillId="0" borderId="0"/>
    <xf numFmtId="0" fontId="4" fillId="0" borderId="0"/>
    <xf numFmtId="0" fontId="6" fillId="10" borderId="14" applyNumberFormat="0" applyAlignment="0" applyProtection="0"/>
    <xf numFmtId="40" fontId="19" fillId="0" borderId="0" applyFont="0" applyFill="0" applyBorder="0" applyAlignment="0" applyProtection="0"/>
    <xf numFmtId="38" fontId="19" fillId="0" borderId="0" applyFont="0" applyFill="0" applyBorder="0" applyAlignment="0" applyProtection="0"/>
    <xf numFmtId="170" fontId="9" fillId="0" borderId="0">
      <protection locked="0"/>
    </xf>
    <xf numFmtId="171" fontId="9" fillId="0" borderId="0">
      <protection locked="0"/>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2" fontId="20" fillId="0" borderId="0">
      <protection locked="0"/>
    </xf>
    <xf numFmtId="164" fontId="6"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4" fillId="0" borderId="0" applyFont="0" applyFill="0" applyBorder="0" applyAlignment="0" applyProtection="0"/>
    <xf numFmtId="0" fontId="17" fillId="0" borderId="0"/>
    <xf numFmtId="0" fontId="22" fillId="3" borderId="3">
      <alignment wrapText="1"/>
    </xf>
    <xf numFmtId="0" fontId="22" fillId="3" borderId="3">
      <alignment wrapText="1"/>
    </xf>
    <xf numFmtId="0" fontId="23" fillId="0" borderId="15" applyNumberFormat="0" applyFill="0" applyAlignment="0" applyProtection="0"/>
    <xf numFmtId="172" fontId="24" fillId="0" borderId="0">
      <protection locked="0"/>
    </xf>
    <xf numFmtId="172" fontId="24" fillId="0" borderId="0">
      <protection locked="0"/>
    </xf>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5" fillId="0" borderId="0" applyNumberFormat="0" applyFill="0" applyBorder="0" applyAlignment="0" applyProtection="0"/>
    <xf numFmtId="0" fontId="3" fillId="0" borderId="0"/>
    <xf numFmtId="0" fontId="3" fillId="0" borderId="0"/>
    <xf numFmtId="43" fontId="6" fillId="0" borderId="0" applyFont="0" applyFill="0" applyBorder="0" applyAlignment="0" applyProtection="0"/>
    <xf numFmtId="0" fontId="28" fillId="0" borderId="0"/>
    <xf numFmtId="173" fontId="5" fillId="0" borderId="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cellStyleXfs>
  <cellXfs count="345">
    <xf numFmtId="0" fontId="0" fillId="0" borderId="0" xfId="0"/>
    <xf numFmtId="0" fontId="0" fillId="0" borderId="16" xfId="27" applyFont="1" applyBorder="1"/>
    <xf numFmtId="0" fontId="27" fillId="0" borderId="19" xfId="62" applyFont="1" applyBorder="1" applyAlignment="1">
      <alignment horizontal="left" vertical="top"/>
    </xf>
    <xf numFmtId="0" fontId="27" fillId="0" borderId="0" xfId="62" applyFont="1" applyAlignment="1">
      <alignment horizontal="left" vertical="top"/>
    </xf>
    <xf numFmtId="0" fontId="31" fillId="0" borderId="19" xfId="27" applyFont="1" applyBorder="1" applyAlignment="1">
      <alignment horizontal="center" vertical="top"/>
    </xf>
    <xf numFmtId="0" fontId="31" fillId="0" borderId="0" xfId="27" applyFont="1" applyAlignment="1">
      <alignment horizontal="center" vertical="top"/>
    </xf>
    <xf numFmtId="0" fontId="31" fillId="0" borderId="20" xfId="27" applyFont="1" applyBorder="1" applyAlignment="1">
      <alignment horizontal="center" vertical="top"/>
    </xf>
    <xf numFmtId="0" fontId="27" fillId="0" borderId="38" xfId="27" applyFont="1" applyBorder="1" applyAlignment="1">
      <alignment horizontal="left"/>
    </xf>
    <xf numFmtId="0" fontId="27" fillId="0" borderId="43" xfId="62" applyFont="1" applyBorder="1" applyAlignment="1">
      <alignment horizontal="left" vertical="top"/>
    </xf>
    <xf numFmtId="0" fontId="27" fillId="0" borderId="6" xfId="62" applyFont="1" applyBorder="1" applyAlignment="1">
      <alignment horizontal="left" vertical="top"/>
    </xf>
    <xf numFmtId="0" fontId="5" fillId="0" borderId="0" xfId="27" applyFont="1"/>
    <xf numFmtId="0" fontId="5" fillId="0" borderId="20" xfId="27" applyFont="1" applyBorder="1"/>
    <xf numFmtId="0" fontId="5" fillId="0" borderId="19" xfId="63" applyNumberFormat="1" applyFill="1" applyBorder="1" applyAlignment="1" applyProtection="1">
      <alignment horizontal="left" wrapText="1"/>
    </xf>
    <xf numFmtId="0" fontId="5" fillId="0" borderId="0" xfId="63" applyNumberFormat="1" applyFill="1" applyBorder="1" applyAlignment="1" applyProtection="1">
      <alignment horizontal="left" wrapText="1"/>
    </xf>
    <xf numFmtId="0" fontId="5" fillId="0" borderId="20" xfId="63" applyNumberFormat="1" applyFill="1" applyBorder="1" applyAlignment="1" applyProtection="1">
      <alignment horizontal="left" wrapText="1"/>
    </xf>
    <xf numFmtId="0" fontId="5" fillId="0" borderId="19" xfId="27" applyFont="1" applyBorder="1" applyAlignment="1">
      <alignment horizontal="left"/>
    </xf>
    <xf numFmtId="0" fontId="5" fillId="0" borderId="0" xfId="27" applyFont="1" applyAlignment="1">
      <alignment horizontal="left"/>
    </xf>
    <xf numFmtId="0" fontId="5" fillId="0" borderId="20" xfId="27" applyFont="1" applyBorder="1" applyAlignment="1">
      <alignment horizontal="left"/>
    </xf>
    <xf numFmtId="0" fontId="5" fillId="0" borderId="19" xfId="27" applyFont="1" applyBorder="1"/>
    <xf numFmtId="0" fontId="5" fillId="0" borderId="28" xfId="27" applyFont="1" applyBorder="1" applyAlignment="1">
      <alignment horizontal="center" vertical="center"/>
    </xf>
    <xf numFmtId="10" fontId="5" fillId="12" borderId="29" xfId="27" applyNumberFormat="1" applyFont="1" applyFill="1" applyBorder="1" applyAlignment="1" applyProtection="1">
      <alignment horizontal="center" vertical="center"/>
      <protection locked="0"/>
    </xf>
    <xf numFmtId="10" fontId="5" fillId="0" borderId="29" xfId="27" applyNumberFormat="1" applyFont="1" applyBorder="1" applyAlignment="1">
      <alignment horizontal="center" vertical="center"/>
    </xf>
    <xf numFmtId="0" fontId="5" fillId="14" borderId="28" xfId="27" applyFont="1" applyFill="1" applyBorder="1" applyAlignment="1">
      <alignment horizontal="center" vertical="center" wrapText="1"/>
    </xf>
    <xf numFmtId="10" fontId="27" fillId="14" borderId="29" xfId="27" applyNumberFormat="1" applyFont="1" applyFill="1" applyBorder="1" applyAlignment="1">
      <alignment horizontal="center" vertical="center"/>
    </xf>
    <xf numFmtId="0" fontId="36" fillId="0" borderId="19" xfId="27" applyFont="1" applyBorder="1" applyAlignment="1">
      <alignment horizontal="right" vertical="center"/>
    </xf>
    <xf numFmtId="0" fontId="5" fillId="0" borderId="19" xfId="27" applyFont="1" applyBorder="1" applyAlignment="1">
      <alignment horizontal="center" vertical="top"/>
    </xf>
    <xf numFmtId="0" fontId="5" fillId="0" borderId="0" xfId="27" applyFont="1" applyAlignment="1">
      <alignment horizontal="center" vertical="top"/>
    </xf>
    <xf numFmtId="0" fontId="5" fillId="0" borderId="20" xfId="27" applyFont="1" applyBorder="1" applyAlignment="1">
      <alignment horizontal="center" vertical="top"/>
    </xf>
    <xf numFmtId="176" fontId="5" fillId="0" borderId="0" xfId="27" applyNumberFormat="1" applyFont="1"/>
    <xf numFmtId="0" fontId="5" fillId="0" borderId="38" xfId="27" applyFont="1" applyBorder="1"/>
    <xf numFmtId="0" fontId="5" fillId="0" borderId="39" xfId="27" applyFont="1" applyBorder="1"/>
    <xf numFmtId="0" fontId="5" fillId="0" borderId="0" xfId="27" applyFont="1" applyAlignment="1">
      <alignment vertical="top"/>
    </xf>
    <xf numFmtId="174" fontId="5" fillId="0" borderId="0" xfId="27" applyNumberFormat="1" applyFont="1"/>
    <xf numFmtId="0" fontId="5" fillId="0" borderId="0" xfId="27" applyFont="1" applyAlignment="1">
      <alignment horizontal="left" vertical="top"/>
    </xf>
    <xf numFmtId="174" fontId="5" fillId="0" borderId="20" xfId="27" applyNumberFormat="1" applyFont="1" applyBorder="1"/>
    <xf numFmtId="0" fontId="5" fillId="0" borderId="6" xfId="27" applyFont="1" applyBorder="1" applyAlignment="1">
      <alignment horizontal="left" vertical="top"/>
    </xf>
    <xf numFmtId="174" fontId="5" fillId="0" borderId="6" xfId="27" applyNumberFormat="1" applyFont="1" applyBorder="1"/>
    <xf numFmtId="0" fontId="5" fillId="0" borderId="6" xfId="27" applyFont="1" applyBorder="1"/>
    <xf numFmtId="174" fontId="5" fillId="0" borderId="44" xfId="27" applyNumberFormat="1" applyFont="1" applyBorder="1"/>
    <xf numFmtId="0" fontId="0" fillId="0" borderId="0" xfId="27" applyFont="1"/>
    <xf numFmtId="0" fontId="26" fillId="0" borderId="0" xfId="27" applyFont="1" applyAlignment="1">
      <alignment horizontal="center"/>
    </xf>
    <xf numFmtId="0" fontId="4" fillId="0" borderId="0" xfId="29" applyAlignment="1">
      <alignment horizontal="center"/>
    </xf>
    <xf numFmtId="0" fontId="4" fillId="0" borderId="20" xfId="29" applyBorder="1" applyAlignment="1">
      <alignment horizontal="center"/>
    </xf>
    <xf numFmtId="49" fontId="35" fillId="15" borderId="3" xfId="0" applyNumberFormat="1" applyFont="1" applyFill="1" applyBorder="1" applyAlignment="1">
      <alignment vertical="center"/>
    </xf>
    <xf numFmtId="0" fontId="5" fillId="0" borderId="3" xfId="0" applyFont="1" applyBorder="1"/>
    <xf numFmtId="0" fontId="27" fillId="0" borderId="3" xfId="62" applyFont="1" applyBorder="1" applyAlignment="1">
      <alignment vertical="top"/>
    </xf>
    <xf numFmtId="0" fontId="27" fillId="0" borderId="3" xfId="62" applyFont="1" applyBorder="1" applyAlignment="1">
      <alignment horizontal="left" vertical="top"/>
    </xf>
    <xf numFmtId="0" fontId="2" fillId="11" borderId="0" xfId="64" applyFill="1"/>
    <xf numFmtId="0" fontId="41" fillId="11" borderId="0" xfId="64" applyFont="1" applyFill="1"/>
    <xf numFmtId="0" fontId="43" fillId="11" borderId="0" xfId="64" applyFont="1" applyFill="1" applyAlignment="1">
      <alignment horizontal="center"/>
    </xf>
    <xf numFmtId="0" fontId="44" fillId="11" borderId="0" xfId="64" applyFont="1" applyFill="1" applyAlignment="1">
      <alignment horizontal="center"/>
    </xf>
    <xf numFmtId="0" fontId="45" fillId="11" borderId="0" xfId="64" applyFont="1" applyFill="1" applyAlignment="1">
      <alignment horizontal="center" vertical="center"/>
    </xf>
    <xf numFmtId="4" fontId="45" fillId="11" borderId="0" xfId="65" applyNumberFormat="1" applyFont="1" applyFill="1" applyAlignment="1">
      <alignment horizontal="center" vertical="center"/>
    </xf>
    <xf numFmtId="0" fontId="45" fillId="11" borderId="0" xfId="64" applyFont="1" applyFill="1" applyAlignment="1">
      <alignment vertical="center"/>
    </xf>
    <xf numFmtId="0" fontId="2" fillId="11" borderId="0" xfId="64" applyFill="1" applyAlignment="1">
      <alignment horizontal="justify" wrapText="1"/>
    </xf>
    <xf numFmtId="49" fontId="43" fillId="11" borderId="0" xfId="64" applyNumberFormat="1" applyFont="1" applyFill="1"/>
    <xf numFmtId="178" fontId="45" fillId="11" borderId="0" xfId="65" applyNumberFormat="1" applyFont="1" applyFill="1" applyAlignment="1">
      <alignment horizontal="center" vertical="center"/>
    </xf>
    <xf numFmtId="4" fontId="45" fillId="11" borderId="0" xfId="64" applyNumberFormat="1" applyFont="1" applyFill="1" applyAlignment="1">
      <alignment horizontal="center" vertical="center"/>
    </xf>
    <xf numFmtId="0" fontId="2" fillId="11" borderId="0" xfId="64" applyFill="1" applyAlignment="1">
      <alignment vertical="center"/>
    </xf>
    <xf numFmtId="4" fontId="2" fillId="11" borderId="0" xfId="64" applyNumberFormat="1" applyFill="1" applyAlignment="1">
      <alignment vertical="center"/>
    </xf>
    <xf numFmtId="0" fontId="43" fillId="11" borderId="0" xfId="64" applyFont="1" applyFill="1"/>
    <xf numFmtId="0" fontId="34" fillId="11" borderId="0" xfId="64" applyFont="1" applyFill="1" applyAlignment="1">
      <alignment horizontal="center"/>
    </xf>
    <xf numFmtId="0" fontId="46" fillId="11" borderId="0" xfId="64" applyFont="1" applyFill="1"/>
    <xf numFmtId="0" fontId="29" fillId="11" borderId="0" xfId="64" applyFont="1" applyFill="1"/>
    <xf numFmtId="0" fontId="47" fillId="11" borderId="0" xfId="64" applyFont="1" applyFill="1" applyAlignment="1">
      <alignment horizontal="center"/>
    </xf>
    <xf numFmtId="0" fontId="29" fillId="11" borderId="0" xfId="64" applyFont="1" applyFill="1" applyAlignment="1">
      <alignment horizontal="justify" vertical="top" wrapText="1"/>
    </xf>
    <xf numFmtId="0" fontId="27" fillId="11" borderId="0" xfId="64" applyFont="1" applyFill="1" applyAlignment="1">
      <alignment horizontal="left" vertical="center" wrapText="1"/>
    </xf>
    <xf numFmtId="179" fontId="48" fillId="11" borderId="0" xfId="64" applyNumberFormat="1" applyFont="1" applyFill="1" applyAlignment="1">
      <alignment vertical="center" wrapText="1"/>
    </xf>
    <xf numFmtId="179" fontId="48" fillId="11" borderId="17" xfId="64" applyNumberFormat="1" applyFont="1" applyFill="1" applyBorder="1" applyAlignment="1" applyProtection="1">
      <alignment vertical="center" wrapText="1"/>
      <protection locked="0"/>
    </xf>
    <xf numFmtId="0" fontId="48" fillId="11" borderId="17" xfId="64" applyFont="1" applyFill="1" applyBorder="1" applyAlignment="1" applyProtection="1">
      <alignment horizontal="right" vertical="center" wrapText="1"/>
      <protection locked="0"/>
    </xf>
    <xf numFmtId="0" fontId="48" fillId="11" borderId="17" xfId="64" applyFont="1" applyFill="1" applyBorder="1" applyAlignment="1" applyProtection="1">
      <alignment vertical="center" wrapText="1"/>
      <protection locked="0"/>
    </xf>
    <xf numFmtId="0" fontId="48" fillId="11" borderId="17" xfId="64" applyFont="1" applyFill="1" applyBorder="1" applyAlignment="1" applyProtection="1">
      <alignment horizontal="center" vertical="center" wrapText="1"/>
      <protection locked="0"/>
    </xf>
    <xf numFmtId="0" fontId="49" fillId="11" borderId="0" xfId="64" applyFont="1" applyFill="1"/>
    <xf numFmtId="0" fontId="49" fillId="11" borderId="0" xfId="64" applyFont="1" applyFill="1" applyAlignment="1">
      <alignment vertical="center" wrapText="1"/>
    </xf>
    <xf numFmtId="0" fontId="27" fillId="11" borderId="0" xfId="64" applyFont="1" applyFill="1" applyAlignment="1">
      <alignment vertical="center" wrapText="1"/>
    </xf>
    <xf numFmtId="0" fontId="51" fillId="11" borderId="0" xfId="64" applyFont="1" applyFill="1" applyAlignment="1">
      <alignment vertical="center" wrapText="1"/>
    </xf>
    <xf numFmtId="0" fontId="5" fillId="11" borderId="0" xfId="64" applyFont="1" applyFill="1" applyAlignment="1">
      <alignment vertical="center" wrapText="1"/>
    </xf>
    <xf numFmtId="0" fontId="52" fillId="11" borderId="0" xfId="64" applyFont="1" applyFill="1" applyAlignment="1">
      <alignment vertical="center" wrapText="1"/>
    </xf>
    <xf numFmtId="0" fontId="27" fillId="11" borderId="0" xfId="64" applyFont="1" applyFill="1"/>
    <xf numFmtId="0" fontId="48" fillId="11" borderId="3" xfId="64" applyFont="1" applyFill="1" applyBorder="1" applyAlignment="1" applyProtection="1">
      <alignment horizontal="center" vertical="center" wrapText="1"/>
      <protection locked="0"/>
    </xf>
    <xf numFmtId="4" fontId="48" fillId="11" borderId="3" xfId="65" applyNumberFormat="1" applyFont="1" applyFill="1" applyBorder="1" applyAlignment="1" applyProtection="1">
      <alignment horizontal="center" vertical="center" wrapText="1"/>
      <protection locked="0"/>
    </xf>
    <xf numFmtId="0" fontId="50" fillId="11" borderId="0" xfId="64" applyFont="1" applyFill="1"/>
    <xf numFmtId="4" fontId="48" fillId="11" borderId="5" xfId="65" applyNumberFormat="1" applyFont="1" applyFill="1" applyBorder="1" applyAlignment="1" applyProtection="1">
      <alignment horizontal="center" vertical="center"/>
      <protection locked="0"/>
    </xf>
    <xf numFmtId="0" fontId="40" fillId="11" borderId="0" xfId="64" applyFont="1" applyFill="1"/>
    <xf numFmtId="49" fontId="48" fillId="11" borderId="4" xfId="64" applyNumberFormat="1" applyFont="1" applyFill="1" applyBorder="1" applyAlignment="1" applyProtection="1">
      <alignment vertical="center"/>
      <protection locked="0"/>
    </xf>
    <xf numFmtId="10" fontId="48" fillId="11" borderId="3" xfId="64" applyNumberFormat="1" applyFont="1" applyFill="1" applyBorder="1" applyAlignment="1" applyProtection="1">
      <alignment horizontal="center" vertical="center"/>
      <protection locked="0"/>
    </xf>
    <xf numFmtId="49" fontId="48" fillId="11" borderId="4" xfId="64" applyNumberFormat="1" applyFont="1" applyFill="1" applyBorder="1" applyAlignment="1" applyProtection="1">
      <alignment horizontal="center" vertical="center"/>
      <protection locked="0"/>
    </xf>
    <xf numFmtId="49" fontId="48" fillId="11" borderId="3" xfId="64" applyNumberFormat="1" applyFont="1" applyFill="1" applyBorder="1" applyAlignment="1" applyProtection="1">
      <alignment horizontal="center" vertical="center"/>
      <protection locked="0"/>
    </xf>
    <xf numFmtId="0" fontId="48" fillId="11" borderId="3" xfId="64" applyFont="1" applyFill="1" applyBorder="1" applyAlignment="1" applyProtection="1">
      <alignment vertical="center"/>
      <protection locked="0"/>
    </xf>
    <xf numFmtId="0" fontId="39" fillId="11" borderId="16" xfId="64" applyFont="1" applyFill="1" applyBorder="1" applyAlignment="1" applyProtection="1">
      <alignment horizontal="center" vertical="center"/>
      <protection locked="0"/>
    </xf>
    <xf numFmtId="0" fontId="2" fillId="0" borderId="0" xfId="64"/>
    <xf numFmtId="49" fontId="39" fillId="11" borderId="4" xfId="64" applyNumberFormat="1" applyFont="1" applyFill="1" applyBorder="1" applyAlignment="1">
      <alignment horizontal="center" vertical="center"/>
    </xf>
    <xf numFmtId="49" fontId="39" fillId="11" borderId="4" xfId="64" applyNumberFormat="1" applyFont="1" applyFill="1" applyBorder="1" applyAlignment="1">
      <alignment horizontal="left" vertical="center"/>
    </xf>
    <xf numFmtId="10" fontId="27" fillId="0" borderId="3" xfId="66" applyNumberFormat="1" applyFont="1" applyBorder="1" applyAlignment="1">
      <alignment horizontal="center" vertical="center"/>
    </xf>
    <xf numFmtId="4" fontId="27" fillId="0" borderId="3" xfId="64" applyNumberFormat="1" applyFont="1" applyBorder="1" applyAlignment="1">
      <alignment horizontal="center" vertical="center"/>
    </xf>
    <xf numFmtId="0" fontId="5" fillId="0" borderId="9" xfId="64" applyFont="1" applyBorder="1" applyAlignment="1">
      <alignment vertical="center"/>
    </xf>
    <xf numFmtId="4" fontId="2" fillId="0" borderId="9" xfId="65" applyNumberFormat="1" applyFont="1" applyBorder="1" applyAlignment="1">
      <alignment horizontal="center" vertical="center"/>
    </xf>
    <xf numFmtId="10" fontId="2" fillId="0" borderId="9" xfId="66" applyNumberFormat="1" applyFont="1" applyBorder="1" applyAlignment="1">
      <alignment horizontal="center" vertical="center"/>
    </xf>
    <xf numFmtId="10" fontId="2" fillId="0" borderId="9" xfId="66" applyNumberFormat="1" applyFont="1" applyBorder="1" applyAlignment="1">
      <alignment vertical="center"/>
    </xf>
    <xf numFmtId="0" fontId="2" fillId="0" borderId="3" xfId="64" applyBorder="1" applyAlignment="1">
      <alignment vertical="center"/>
    </xf>
    <xf numFmtId="10" fontId="2" fillId="0" borderId="3" xfId="66" applyNumberFormat="1" applyFont="1" applyBorder="1" applyAlignment="1">
      <alignment vertical="center"/>
    </xf>
    <xf numFmtId="4" fontId="2" fillId="0" borderId="3" xfId="65" applyNumberFormat="1" applyFont="1" applyBorder="1" applyAlignment="1">
      <alignment horizontal="center" vertical="center"/>
    </xf>
    <xf numFmtId="10" fontId="2" fillId="0" borderId="3" xfId="66" applyNumberFormat="1" applyFont="1" applyBorder="1" applyAlignment="1">
      <alignment horizontal="center" vertical="center"/>
    </xf>
    <xf numFmtId="4" fontId="42" fillId="0" borderId="3" xfId="65" applyNumberFormat="1" applyFont="1" applyBorder="1" applyAlignment="1">
      <alignment horizontal="center" vertical="center"/>
    </xf>
    <xf numFmtId="10" fontId="42" fillId="0" borderId="3" xfId="66" applyNumberFormat="1" applyFont="1" applyBorder="1" applyAlignment="1">
      <alignment horizontal="center" vertical="center"/>
    </xf>
    <xf numFmtId="10" fontId="50" fillId="0" borderId="3" xfId="66" applyNumberFormat="1" applyFont="1" applyBorder="1" applyAlignment="1">
      <alignment vertical="center"/>
    </xf>
    <xf numFmtId="49" fontId="57" fillId="11" borderId="45" xfId="64" applyNumberFormat="1" applyFont="1" applyFill="1" applyBorder="1" applyAlignment="1" applyProtection="1">
      <alignment horizontal="center" vertical="center" wrapText="1"/>
      <protection locked="0"/>
    </xf>
    <xf numFmtId="0" fontId="58" fillId="11" borderId="3" xfId="64" applyFont="1" applyFill="1" applyBorder="1" applyAlignment="1" applyProtection="1">
      <alignment horizontal="justify" vertical="center" wrapText="1"/>
      <protection locked="0"/>
    </xf>
    <xf numFmtId="0" fontId="59" fillId="11" borderId="10" xfId="64" applyFont="1" applyFill="1" applyBorder="1" applyAlignment="1" applyProtection="1">
      <alignment horizontal="center" vertical="center" wrapText="1"/>
      <protection locked="0"/>
    </xf>
    <xf numFmtId="4" fontId="59" fillId="11" borderId="10" xfId="64" applyNumberFormat="1" applyFont="1" applyFill="1" applyBorder="1" applyAlignment="1" applyProtection="1">
      <alignment horizontal="center" vertical="center" wrapText="1"/>
      <protection locked="0"/>
    </xf>
    <xf numFmtId="4" fontId="59" fillId="11" borderId="10" xfId="65" applyNumberFormat="1" applyFont="1" applyFill="1" applyBorder="1" applyAlignment="1" applyProtection="1">
      <alignment horizontal="center" vertical="center" wrapText="1"/>
      <protection locked="0"/>
    </xf>
    <xf numFmtId="177" fontId="59" fillId="11" borderId="10" xfId="64" applyNumberFormat="1" applyFont="1" applyFill="1" applyBorder="1" applyAlignment="1" applyProtection="1">
      <alignment horizontal="center" vertical="center" wrapText="1"/>
      <protection locked="0"/>
    </xf>
    <xf numFmtId="0" fontId="57" fillId="11" borderId="0" xfId="64" applyFont="1" applyFill="1" applyAlignment="1" applyProtection="1">
      <alignment horizontal="center" vertical="center" wrapText="1"/>
      <protection locked="0"/>
    </xf>
    <xf numFmtId="0" fontId="57" fillId="11" borderId="0" xfId="64" applyFont="1" applyFill="1" applyAlignment="1" applyProtection="1">
      <alignment vertical="center" wrapText="1"/>
      <protection locked="0"/>
    </xf>
    <xf numFmtId="49" fontId="57" fillId="11" borderId="46" xfId="64" applyNumberFormat="1" applyFont="1" applyFill="1" applyBorder="1" applyAlignment="1" applyProtection="1">
      <alignment horizontal="center" vertical="center" wrapText="1"/>
      <protection locked="0"/>
    </xf>
    <xf numFmtId="0" fontId="57" fillId="11" borderId="10" xfId="64" applyFont="1" applyFill="1" applyBorder="1" applyAlignment="1" applyProtection="1">
      <alignment horizontal="justify" vertical="center" wrapText="1"/>
      <protection locked="0"/>
    </xf>
    <xf numFmtId="0" fontId="59" fillId="11" borderId="51" xfId="64" applyFont="1" applyFill="1" applyBorder="1" applyAlignment="1" applyProtection="1">
      <alignment horizontal="center" vertical="center" wrapText="1"/>
      <protection locked="0"/>
    </xf>
    <xf numFmtId="4" fontId="59" fillId="11" borderId="51" xfId="64" applyNumberFormat="1" applyFont="1" applyFill="1" applyBorder="1" applyAlignment="1" applyProtection="1">
      <alignment horizontal="center" vertical="center" wrapText="1"/>
      <protection locked="0"/>
    </xf>
    <xf numFmtId="177" fontId="59" fillId="11" borderId="51" xfId="64" applyNumberFormat="1" applyFont="1" applyFill="1" applyBorder="1" applyAlignment="1" applyProtection="1">
      <alignment horizontal="center" vertical="center" wrapText="1"/>
      <protection locked="0"/>
    </xf>
    <xf numFmtId="177" fontId="57" fillId="11" borderId="0" xfId="64" applyNumberFormat="1" applyFont="1" applyFill="1" applyAlignment="1" applyProtection="1">
      <alignment horizontal="center" vertical="center" wrapText="1"/>
      <protection locked="0"/>
    </xf>
    <xf numFmtId="10" fontId="57" fillId="11" borderId="0" xfId="66" applyNumberFormat="1" applyFont="1" applyFill="1" applyBorder="1" applyAlignment="1" applyProtection="1">
      <alignment vertical="center" wrapText="1"/>
      <protection locked="0"/>
    </xf>
    <xf numFmtId="49" fontId="57" fillId="11" borderId="50" xfId="64" applyNumberFormat="1" applyFont="1" applyFill="1" applyBorder="1" applyAlignment="1" applyProtection="1">
      <alignment horizontal="center" vertical="center" wrapText="1"/>
      <protection locked="0"/>
    </xf>
    <xf numFmtId="0" fontId="43" fillId="11" borderId="51" xfId="64" applyFont="1" applyFill="1" applyBorder="1" applyAlignment="1" applyProtection="1">
      <alignment horizontal="justify" vertical="center" wrapText="1"/>
      <protection locked="0"/>
    </xf>
    <xf numFmtId="0" fontId="35" fillId="11" borderId="0" xfId="64" applyFont="1" applyFill="1" applyAlignment="1">
      <alignment vertical="center" wrapText="1"/>
    </xf>
    <xf numFmtId="0" fontId="43" fillId="11" borderId="0" xfId="64" applyFont="1" applyFill="1" applyAlignment="1" applyProtection="1">
      <alignment vertical="center" wrapText="1"/>
      <protection locked="0"/>
    </xf>
    <xf numFmtId="0" fontId="57" fillId="11" borderId="51" xfId="64" applyFont="1" applyFill="1" applyBorder="1" applyAlignment="1">
      <alignment horizontal="justify" vertical="center" wrapText="1"/>
    </xf>
    <xf numFmtId="0" fontId="43" fillId="11" borderId="0" xfId="64" applyFont="1" applyFill="1" applyAlignment="1" applyProtection="1">
      <alignment horizontal="justify" vertical="center" wrapText="1"/>
      <protection locked="0"/>
    </xf>
    <xf numFmtId="2" fontId="57" fillId="11" borderId="56" xfId="64" applyNumberFormat="1" applyFont="1" applyFill="1" applyBorder="1" applyAlignment="1" applyProtection="1">
      <alignment vertical="center" wrapText="1"/>
      <protection locked="0"/>
    </xf>
    <xf numFmtId="2" fontId="57" fillId="11" borderId="0" xfId="64" applyNumberFormat="1" applyFont="1" applyFill="1" applyAlignment="1" applyProtection="1">
      <alignment vertical="center" wrapText="1"/>
      <protection locked="0"/>
    </xf>
    <xf numFmtId="0" fontId="57" fillId="11" borderId="51" xfId="64" applyFont="1" applyFill="1" applyBorder="1" applyAlignment="1" applyProtection="1">
      <alignment horizontal="justify" vertical="center" wrapText="1"/>
      <protection locked="0"/>
    </xf>
    <xf numFmtId="0" fontId="57" fillId="11" borderId="56" xfId="64" applyFont="1" applyFill="1" applyBorder="1" applyAlignment="1" applyProtection="1">
      <alignment vertical="center" wrapText="1"/>
      <protection locked="0"/>
    </xf>
    <xf numFmtId="0" fontId="33" fillId="11" borderId="51" xfId="64" applyFont="1" applyFill="1" applyBorder="1" applyAlignment="1">
      <alignment horizontal="justify" vertical="center" wrapText="1"/>
    </xf>
    <xf numFmtId="0" fontId="61" fillId="11" borderId="51" xfId="64" applyFont="1" applyFill="1" applyBorder="1" applyAlignment="1">
      <alignment horizontal="justify" vertical="center" wrapText="1"/>
    </xf>
    <xf numFmtId="0" fontId="33" fillId="11" borderId="56" xfId="64" applyFont="1" applyFill="1" applyBorder="1" applyAlignment="1">
      <alignment horizontal="justify" vertical="center" wrapText="1"/>
    </xf>
    <xf numFmtId="0" fontId="59" fillId="11" borderId="48" xfId="64" applyFont="1" applyFill="1" applyBorder="1" applyAlignment="1" applyProtection="1">
      <alignment horizontal="center" vertical="center" wrapText="1"/>
      <protection locked="0"/>
    </xf>
    <xf numFmtId="2" fontId="59" fillId="11" borderId="48" xfId="64" applyNumberFormat="1" applyFont="1" applyFill="1" applyBorder="1" applyAlignment="1" applyProtection="1">
      <alignment horizontal="center" vertical="center" wrapText="1"/>
      <protection locked="0"/>
    </xf>
    <xf numFmtId="4" fontId="59" fillId="11" borderId="48" xfId="64" applyNumberFormat="1" applyFont="1" applyFill="1" applyBorder="1" applyAlignment="1" applyProtection="1">
      <alignment horizontal="center" vertical="center" wrapText="1"/>
      <protection locked="0"/>
    </xf>
    <xf numFmtId="177" fontId="59" fillId="11" borderId="9" xfId="64" applyNumberFormat="1" applyFont="1" applyFill="1" applyBorder="1" applyAlignment="1" applyProtection="1">
      <alignment horizontal="center" vertical="center" wrapText="1"/>
      <protection locked="0"/>
    </xf>
    <xf numFmtId="0" fontId="58" fillId="11" borderId="1" xfId="64" applyFont="1" applyFill="1" applyBorder="1" applyAlignment="1" applyProtection="1">
      <alignment horizontal="center" vertical="center" wrapText="1"/>
      <protection locked="0"/>
    </xf>
    <xf numFmtId="177" fontId="58" fillId="11" borderId="3" xfId="64" applyNumberFormat="1" applyFont="1" applyFill="1" applyBorder="1" applyAlignment="1" applyProtection="1">
      <alignment horizontal="center" vertical="center" wrapText="1"/>
      <protection locked="0"/>
    </xf>
    <xf numFmtId="2" fontId="59" fillId="11" borderId="51" xfId="64" applyNumberFormat="1" applyFont="1" applyFill="1" applyBorder="1" applyAlignment="1" applyProtection="1">
      <alignment horizontal="center" vertical="center" wrapText="1"/>
      <protection locked="0"/>
    </xf>
    <xf numFmtId="0" fontId="57" fillId="11" borderId="58" xfId="64" applyFont="1" applyFill="1" applyBorder="1" applyAlignment="1" applyProtection="1">
      <alignment horizontal="justify" vertical="center" wrapText="1"/>
      <protection locked="0"/>
    </xf>
    <xf numFmtId="0" fontId="59" fillId="11" borderId="56" xfId="64" applyFont="1" applyFill="1" applyBorder="1" applyAlignment="1" applyProtection="1">
      <alignment horizontal="center" vertical="center" wrapText="1"/>
      <protection locked="0"/>
    </xf>
    <xf numFmtId="0" fontId="62" fillId="11" borderId="9" xfId="64" applyFont="1" applyFill="1" applyBorder="1" applyAlignment="1" applyProtection="1">
      <alignment horizontal="justify" vertical="center" wrapText="1"/>
      <protection locked="0"/>
    </xf>
    <xf numFmtId="4" fontId="59" fillId="11" borderId="51" xfId="65" applyNumberFormat="1" applyFont="1" applyFill="1" applyBorder="1" applyAlignment="1" applyProtection="1">
      <alignment horizontal="center" vertical="center" wrapText="1"/>
      <protection locked="0"/>
    </xf>
    <xf numFmtId="180" fontId="59" fillId="11" borderId="51" xfId="64" applyNumberFormat="1" applyFont="1" applyFill="1" applyBorder="1" applyAlignment="1" applyProtection="1">
      <alignment horizontal="center" vertical="center" wrapText="1"/>
      <protection locked="0"/>
    </xf>
    <xf numFmtId="0" fontId="57" fillId="11" borderId="0" xfId="64" applyFont="1" applyFill="1" applyAlignment="1" applyProtection="1">
      <alignment horizontal="justify" vertical="center" wrapText="1"/>
      <protection locked="0"/>
    </xf>
    <xf numFmtId="4" fontId="59" fillId="11" borderId="58" xfId="64" applyNumberFormat="1" applyFont="1" applyFill="1" applyBorder="1" applyAlignment="1" applyProtection="1">
      <alignment horizontal="center" vertical="center" wrapText="1"/>
      <protection locked="0"/>
    </xf>
    <xf numFmtId="177" fontId="59" fillId="11" borderId="58" xfId="64" applyNumberFormat="1" applyFont="1" applyFill="1" applyBorder="1" applyAlignment="1" applyProtection="1">
      <alignment horizontal="center" vertical="center" wrapText="1"/>
      <protection locked="0"/>
    </xf>
    <xf numFmtId="49" fontId="33" fillId="11" borderId="50" xfId="64" applyNumberFormat="1" applyFont="1" applyFill="1" applyBorder="1" applyAlignment="1">
      <alignment horizontal="center" vertical="center" wrapText="1"/>
    </xf>
    <xf numFmtId="0" fontId="63" fillId="11" borderId="51" xfId="64" applyFont="1" applyFill="1" applyBorder="1" applyAlignment="1">
      <alignment horizontal="center" vertical="center" wrapText="1"/>
    </xf>
    <xf numFmtId="0" fontId="64" fillId="11" borderId="51" xfId="64" applyFont="1" applyFill="1" applyBorder="1" applyAlignment="1" applyProtection="1">
      <alignment horizontal="justify" vertical="center" wrapText="1"/>
      <protection locked="0"/>
    </xf>
    <xf numFmtId="49" fontId="57" fillId="11" borderId="59" xfId="64" applyNumberFormat="1" applyFont="1" applyFill="1" applyBorder="1" applyAlignment="1" applyProtection="1">
      <alignment horizontal="center" vertical="center" wrapText="1"/>
      <protection locked="0"/>
    </xf>
    <xf numFmtId="49" fontId="57" fillId="11" borderId="47" xfId="64" applyNumberFormat="1" applyFont="1" applyFill="1" applyBorder="1" applyAlignment="1" applyProtection="1">
      <alignment horizontal="center" vertical="center" wrapText="1"/>
      <protection locked="0"/>
    </xf>
    <xf numFmtId="0" fontId="57" fillId="11" borderId="49" xfId="64" applyFont="1" applyFill="1" applyBorder="1" applyAlignment="1" applyProtection="1">
      <alignment horizontal="justify" vertical="center" wrapText="1"/>
      <protection locked="0"/>
    </xf>
    <xf numFmtId="0" fontId="33" fillId="11" borderId="57" xfId="64" applyFont="1" applyFill="1" applyBorder="1" applyAlignment="1" applyProtection="1">
      <alignment horizontal="justify" vertical="center" wrapText="1"/>
      <protection locked="0"/>
    </xf>
    <xf numFmtId="0" fontId="61" fillId="11" borderId="51" xfId="64" applyFont="1" applyFill="1" applyBorder="1" applyAlignment="1" applyProtection="1">
      <alignment horizontal="justify" vertical="center" wrapText="1"/>
      <protection locked="0"/>
    </xf>
    <xf numFmtId="0" fontId="57" fillId="11" borderId="9" xfId="64" applyFont="1" applyFill="1" applyBorder="1" applyAlignment="1" applyProtection="1">
      <alignment horizontal="justify" vertical="center" wrapText="1"/>
      <protection locked="0"/>
    </xf>
    <xf numFmtId="0" fontId="58" fillId="11" borderId="10" xfId="64" applyFont="1" applyFill="1" applyBorder="1" applyAlignment="1" applyProtection="1">
      <alignment horizontal="center" vertical="center" wrapText="1"/>
      <protection locked="0"/>
    </xf>
    <xf numFmtId="2" fontId="59" fillId="11" borderId="10" xfId="64" applyNumberFormat="1" applyFont="1" applyFill="1" applyBorder="1" applyAlignment="1" applyProtection="1">
      <alignment horizontal="center" vertical="center" wrapText="1"/>
      <protection locked="0"/>
    </xf>
    <xf numFmtId="49" fontId="64" fillId="11" borderId="51" xfId="64" applyNumberFormat="1" applyFont="1" applyFill="1" applyBorder="1" applyAlignment="1" applyProtection="1">
      <alignment horizontal="justify" vertical="center" wrapText="1"/>
      <protection locked="0"/>
    </xf>
    <xf numFmtId="4" fontId="33" fillId="11" borderId="51" xfId="64" applyNumberFormat="1" applyFont="1" applyFill="1" applyBorder="1" applyAlignment="1">
      <alignment horizontal="center" vertical="center" wrapText="1"/>
    </xf>
    <xf numFmtId="0" fontId="43" fillId="11" borderId="51" xfId="64" applyFont="1" applyFill="1" applyBorder="1" applyAlignment="1">
      <alignment horizontal="justify" vertical="center" wrapText="1"/>
    </xf>
    <xf numFmtId="13" fontId="57" fillId="11" borderId="0" xfId="65" applyNumberFormat="1" applyFont="1" applyFill="1" applyBorder="1" applyAlignment="1" applyProtection="1">
      <alignment horizontal="center" vertical="center" wrapText="1"/>
      <protection locked="0"/>
    </xf>
    <xf numFmtId="0" fontId="33" fillId="11" borderId="0" xfId="64" applyFont="1" applyFill="1" applyAlignment="1" applyProtection="1">
      <alignment horizontal="center" vertical="center" wrapText="1"/>
      <protection locked="0"/>
    </xf>
    <xf numFmtId="177" fontId="33" fillId="11" borderId="0" xfId="64" applyNumberFormat="1" applyFont="1" applyFill="1" applyAlignment="1" applyProtection="1">
      <alignment horizontal="center" vertical="center" wrapText="1"/>
      <protection locked="0"/>
    </xf>
    <xf numFmtId="0" fontId="33" fillId="11" borderId="0" xfId="64" applyFont="1" applyFill="1" applyAlignment="1" applyProtection="1">
      <alignment vertical="center" wrapText="1"/>
      <protection locked="0"/>
    </xf>
    <xf numFmtId="0" fontId="66" fillId="11" borderId="51" xfId="64" applyFont="1" applyFill="1" applyBorder="1" applyAlignment="1" applyProtection="1">
      <alignment horizontal="justify" vertical="center" wrapText="1"/>
      <protection locked="0"/>
    </xf>
    <xf numFmtId="2" fontId="57" fillId="11" borderId="0" xfId="64" applyNumberFormat="1" applyFont="1" applyFill="1" applyAlignment="1" applyProtection="1">
      <alignment horizontal="center" vertical="center" wrapText="1"/>
      <protection locked="0"/>
    </xf>
    <xf numFmtId="0" fontId="33" fillId="11" borderId="51" xfId="64" applyFont="1" applyFill="1" applyBorder="1" applyAlignment="1" applyProtection="1">
      <alignment horizontal="justify" vertical="center" wrapText="1"/>
      <protection locked="0"/>
    </xf>
    <xf numFmtId="0" fontId="64" fillId="11" borderId="10" xfId="64" applyFont="1" applyFill="1" applyBorder="1" applyAlignment="1" applyProtection="1">
      <alignment horizontal="justify" vertical="center" wrapText="1"/>
      <protection locked="0"/>
    </xf>
    <xf numFmtId="0" fontId="33" fillId="11" borderId="51" xfId="64" applyFont="1" applyFill="1" applyBorder="1" applyAlignment="1">
      <alignment horizontal="left" vertical="center" wrapText="1"/>
    </xf>
    <xf numFmtId="0" fontId="1" fillId="11" borderId="0" xfId="64" applyFont="1" applyFill="1" applyAlignment="1" applyProtection="1">
      <alignment horizontal="justify" vertical="center" wrapText="1"/>
      <protection locked="0"/>
    </xf>
    <xf numFmtId="0" fontId="33" fillId="11" borderId="0" xfId="64" applyFont="1" applyFill="1" applyAlignment="1">
      <alignment horizontal="justify" vertical="center" wrapText="1"/>
    </xf>
    <xf numFmtId="0" fontId="61" fillId="11" borderId="0" xfId="64" applyFont="1" applyFill="1" applyAlignment="1">
      <alignment horizontal="justify" vertical="center" wrapText="1"/>
    </xf>
    <xf numFmtId="1" fontId="57" fillId="11" borderId="45" xfId="64" applyNumberFormat="1" applyFont="1" applyFill="1" applyBorder="1" applyAlignment="1" applyProtection="1">
      <alignment horizontal="center" vertical="center" wrapText="1"/>
      <protection locked="0"/>
    </xf>
    <xf numFmtId="0" fontId="57" fillId="11" borderId="51" xfId="64" applyFont="1" applyFill="1" applyBorder="1" applyAlignment="1" applyProtection="1">
      <alignment horizontal="center" vertical="center" wrapText="1"/>
      <protection locked="0"/>
    </xf>
    <xf numFmtId="1" fontId="57" fillId="11" borderId="46" xfId="64" applyNumberFormat="1" applyFont="1" applyFill="1" applyBorder="1" applyAlignment="1" applyProtection="1">
      <alignment horizontal="center" vertical="center" wrapText="1"/>
      <protection locked="0"/>
    </xf>
    <xf numFmtId="1" fontId="57" fillId="11" borderId="50" xfId="64" applyNumberFormat="1" applyFont="1" applyFill="1" applyBorder="1" applyAlignment="1" applyProtection="1">
      <alignment horizontal="center" vertical="center" wrapText="1"/>
      <protection locked="0"/>
    </xf>
    <xf numFmtId="1" fontId="57" fillId="11" borderId="47" xfId="64" applyNumberFormat="1" applyFont="1" applyFill="1" applyBorder="1" applyAlignment="1" applyProtection="1">
      <alignment horizontal="center" vertical="center" wrapText="1"/>
      <protection locked="0"/>
    </xf>
    <xf numFmtId="0" fontId="57" fillId="11" borderId="9" xfId="64" applyFont="1" applyFill="1" applyBorder="1" applyAlignment="1" applyProtection="1">
      <alignment horizontal="justify" vertical="center" wrapText="1" shrinkToFit="1"/>
      <protection locked="0"/>
    </xf>
    <xf numFmtId="49" fontId="43" fillId="11" borderId="47" xfId="64" applyNumberFormat="1" applyFont="1" applyFill="1" applyBorder="1" applyAlignment="1" applyProtection="1">
      <alignment vertical="center" wrapText="1"/>
      <protection locked="0"/>
    </xf>
    <xf numFmtId="0" fontId="67" fillId="11" borderId="9" xfId="64" applyFont="1" applyFill="1" applyBorder="1" applyAlignment="1" applyProtection="1">
      <alignment horizontal="justify" vertical="center" wrapText="1"/>
      <protection locked="0"/>
    </xf>
    <xf numFmtId="49" fontId="43" fillId="11" borderId="0" xfId="64" applyNumberFormat="1" applyFont="1" applyFill="1" applyAlignment="1" applyProtection="1">
      <alignment horizontal="center" vertical="center" wrapText="1"/>
      <protection locked="0"/>
    </xf>
    <xf numFmtId="0" fontId="58" fillId="11" borderId="2" xfId="64" applyFont="1" applyFill="1" applyBorder="1" applyAlignment="1" applyProtection="1">
      <alignment horizontal="justify" vertical="center" wrapText="1"/>
      <protection locked="0"/>
    </xf>
    <xf numFmtId="0" fontId="58" fillId="11" borderId="1" xfId="64" applyFont="1" applyFill="1" applyBorder="1" applyAlignment="1" applyProtection="1">
      <alignment horizontal="right" vertical="center" wrapText="1"/>
      <protection locked="0"/>
    </xf>
    <xf numFmtId="0" fontId="57" fillId="11" borderId="0" xfId="64" applyFont="1" applyFill="1" applyAlignment="1" applyProtection="1">
      <alignment horizontal="center"/>
      <protection locked="0"/>
    </xf>
    <xf numFmtId="177" fontId="57" fillId="11" borderId="0" xfId="64" applyNumberFormat="1" applyFont="1" applyFill="1" applyProtection="1">
      <protection locked="0"/>
    </xf>
    <xf numFmtId="0" fontId="58" fillId="11" borderId="0" xfId="64" applyFont="1" applyFill="1" applyAlignment="1" applyProtection="1">
      <alignment horizontal="justify" vertical="center" wrapText="1"/>
      <protection locked="0"/>
    </xf>
    <xf numFmtId="10" fontId="58" fillId="11" borderId="3" xfId="64" applyNumberFormat="1" applyFont="1" applyFill="1" applyBorder="1" applyAlignment="1" applyProtection="1">
      <alignment horizontal="right" vertical="center" wrapText="1"/>
      <protection locked="0"/>
    </xf>
    <xf numFmtId="177" fontId="58" fillId="11" borderId="8" xfId="64" applyNumberFormat="1" applyFont="1" applyFill="1" applyBorder="1" applyAlignment="1" applyProtection="1">
      <alignment horizontal="center" vertical="center" wrapText="1"/>
      <protection locked="0"/>
    </xf>
    <xf numFmtId="0" fontId="57" fillId="11" borderId="56" xfId="64" applyFont="1" applyFill="1" applyBorder="1" applyAlignment="1" applyProtection="1">
      <alignment horizontal="center" vertical="center" wrapText="1"/>
      <protection locked="0"/>
    </xf>
    <xf numFmtId="177" fontId="58" fillId="11" borderId="1" xfId="64" applyNumberFormat="1" applyFont="1" applyFill="1" applyBorder="1" applyAlignment="1" applyProtection="1">
      <alignment horizontal="center" vertical="center" wrapText="1"/>
      <protection locked="0"/>
    </xf>
    <xf numFmtId="0" fontId="58" fillId="11" borderId="0" xfId="64" applyFont="1" applyFill="1" applyAlignment="1" applyProtection="1">
      <alignment horizontal="right" vertical="center" wrapText="1"/>
      <protection locked="0"/>
    </xf>
    <xf numFmtId="0" fontId="57" fillId="11" borderId="55" xfId="64" applyFont="1" applyFill="1" applyBorder="1" applyAlignment="1" applyProtection="1">
      <alignment horizontal="center" vertical="center" wrapText="1"/>
      <protection locked="0"/>
    </xf>
    <xf numFmtId="0" fontId="68" fillId="11" borderId="53" xfId="64" applyFont="1" applyFill="1" applyBorder="1" applyAlignment="1" applyProtection="1">
      <alignment horizontal="center" vertical="center" wrapText="1"/>
      <protection locked="0"/>
    </xf>
    <xf numFmtId="0" fontId="69" fillId="11" borderId="53" xfId="64" applyFont="1" applyFill="1" applyBorder="1" applyAlignment="1" applyProtection="1">
      <alignment horizontal="center" vertical="center" wrapText="1"/>
      <protection locked="0"/>
    </xf>
    <xf numFmtId="0" fontId="58" fillId="11" borderId="53" xfId="64" applyFont="1" applyFill="1" applyBorder="1" applyAlignment="1" applyProtection="1">
      <alignment horizontal="right" vertical="center" wrapText="1"/>
      <protection locked="0"/>
    </xf>
    <xf numFmtId="179" fontId="58" fillId="11" borderId="54" xfId="64" applyNumberFormat="1" applyFont="1" applyFill="1" applyBorder="1" applyAlignment="1" applyProtection="1">
      <alignment vertical="center" wrapText="1"/>
      <protection locked="0"/>
    </xf>
    <xf numFmtId="49" fontId="2" fillId="0" borderId="9" xfId="64" applyNumberFormat="1" applyBorder="1" applyAlignment="1">
      <alignment horizontal="center" vertical="center"/>
    </xf>
    <xf numFmtId="49" fontId="2" fillId="0" borderId="3" xfId="64" applyNumberFormat="1" applyBorder="1" applyAlignment="1">
      <alignment horizontal="center" vertical="center"/>
    </xf>
    <xf numFmtId="1" fontId="2" fillId="0" borderId="9" xfId="64" applyNumberFormat="1" applyBorder="1" applyAlignment="1">
      <alignment horizontal="center" vertical="center"/>
    </xf>
    <xf numFmtId="0" fontId="70" fillId="0" borderId="60" xfId="27" applyFont="1" applyBorder="1" applyAlignment="1">
      <alignment horizontal="left" vertical="center"/>
    </xf>
    <xf numFmtId="10" fontId="70" fillId="0" borderId="60" xfId="27" applyNumberFormat="1" applyFont="1" applyBorder="1" applyAlignment="1">
      <alignment horizontal="center" vertical="center"/>
    </xf>
    <xf numFmtId="4" fontId="59" fillId="11" borderId="61" xfId="65" applyNumberFormat="1" applyFont="1" applyFill="1" applyBorder="1" applyAlignment="1" applyProtection="1">
      <alignment horizontal="center" vertical="center" wrapText="1"/>
      <protection locked="0"/>
    </xf>
    <xf numFmtId="4" fontId="59" fillId="11" borderId="56" xfId="65" applyNumberFormat="1" applyFont="1" applyFill="1" applyBorder="1" applyAlignment="1" applyProtection="1">
      <alignment horizontal="center" vertical="center" wrapText="1"/>
      <protection locked="0"/>
    </xf>
    <xf numFmtId="4" fontId="59" fillId="11" borderId="0" xfId="65" applyNumberFormat="1" applyFont="1" applyFill="1" applyBorder="1" applyAlignment="1" applyProtection="1">
      <alignment horizontal="center" vertical="center" wrapText="1"/>
      <protection locked="0"/>
    </xf>
    <xf numFmtId="4" fontId="59" fillId="11" borderId="56" xfId="64" applyNumberFormat="1" applyFont="1" applyFill="1" applyBorder="1" applyAlignment="1" applyProtection="1">
      <alignment horizontal="center" vertical="center" wrapText="1"/>
      <protection locked="0"/>
    </xf>
    <xf numFmtId="4" fontId="33" fillId="11" borderId="56" xfId="64" applyNumberFormat="1" applyFont="1" applyFill="1" applyBorder="1" applyAlignment="1">
      <alignment horizontal="center" vertical="center" wrapText="1"/>
    </xf>
    <xf numFmtId="4" fontId="59" fillId="11" borderId="0" xfId="64" applyNumberFormat="1" applyFont="1" applyFill="1" applyAlignment="1" applyProtection="1">
      <alignment horizontal="center" vertical="center" wrapText="1"/>
      <protection locked="0"/>
    </xf>
    <xf numFmtId="177" fontId="59" fillId="11" borderId="0" xfId="64" applyNumberFormat="1" applyFont="1" applyFill="1" applyAlignment="1" applyProtection="1">
      <alignment horizontal="center" vertical="center" wrapText="1"/>
      <protection locked="0"/>
    </xf>
    <xf numFmtId="4" fontId="33" fillId="11" borderId="0" xfId="64" applyNumberFormat="1" applyFont="1" applyFill="1" applyAlignment="1">
      <alignment horizontal="center" vertical="center" wrapText="1"/>
    </xf>
    <xf numFmtId="2" fontId="59" fillId="11" borderId="9" xfId="64" applyNumberFormat="1" applyFont="1" applyFill="1" applyBorder="1" applyAlignment="1" applyProtection="1">
      <alignment horizontal="center" vertical="center" wrapText="1"/>
      <protection locked="0"/>
    </xf>
    <xf numFmtId="14" fontId="58" fillId="11" borderId="53" xfId="64" applyNumberFormat="1" applyFont="1" applyFill="1" applyBorder="1" applyAlignment="1" applyProtection="1">
      <alignment horizontal="right" vertical="center" wrapText="1"/>
      <protection locked="0"/>
    </xf>
    <xf numFmtId="0" fontId="42" fillId="0" borderId="1" xfId="64" applyFont="1" applyBorder="1"/>
    <xf numFmtId="0" fontId="42" fillId="0" borderId="5" xfId="64" applyFont="1" applyBorder="1"/>
    <xf numFmtId="2" fontId="59" fillId="11" borderId="58" xfId="64" applyNumberFormat="1" applyFont="1" applyFill="1" applyBorder="1" applyAlignment="1" applyProtection="1">
      <alignment horizontal="center" vertical="center" wrapText="1"/>
      <protection locked="0"/>
    </xf>
    <xf numFmtId="0" fontId="5" fillId="0" borderId="24" xfId="27" applyFont="1" applyBorder="1" applyAlignment="1">
      <alignment horizontal="left"/>
    </xf>
    <xf numFmtId="0" fontId="5" fillId="0" borderId="25" xfId="27" applyFont="1" applyBorder="1" applyAlignment="1">
      <alignment horizontal="left"/>
    </xf>
    <xf numFmtId="10" fontId="5" fillId="12" borderId="25" xfId="27" applyNumberFormat="1" applyFont="1" applyFill="1" applyBorder="1" applyAlignment="1" applyProtection="1">
      <alignment horizontal="center"/>
      <protection locked="0"/>
    </xf>
    <xf numFmtId="10" fontId="5" fillId="12" borderId="26" xfId="27" applyNumberFormat="1" applyFont="1" applyFill="1" applyBorder="1" applyAlignment="1" applyProtection="1">
      <alignment horizontal="center"/>
      <protection locked="0"/>
    </xf>
    <xf numFmtId="0" fontId="26" fillId="0" borderId="17" xfId="27" applyFont="1" applyBorder="1" applyAlignment="1">
      <alignment horizontal="center"/>
    </xf>
    <xf numFmtId="0" fontId="4" fillId="0" borderId="17" xfId="29" applyBorder="1" applyAlignment="1">
      <alignment horizontal="center"/>
    </xf>
    <xf numFmtId="0" fontId="4" fillId="0" borderId="18" xfId="29" applyBorder="1" applyAlignment="1">
      <alignment horizontal="center"/>
    </xf>
    <xf numFmtId="0" fontId="5" fillId="0" borderId="21" xfId="27" applyFont="1" applyBorder="1" applyAlignment="1">
      <alignment horizontal="left"/>
    </xf>
    <xf numFmtId="0" fontId="5" fillId="0" borderId="22" xfId="27" applyFont="1" applyBorder="1" applyAlignment="1">
      <alignment horizontal="left"/>
    </xf>
    <xf numFmtId="10" fontId="5" fillId="12" borderId="22" xfId="27" applyNumberFormat="1" applyFont="1" applyFill="1" applyBorder="1" applyAlignment="1" applyProtection="1">
      <alignment horizontal="center"/>
      <protection locked="0"/>
    </xf>
    <xf numFmtId="10" fontId="5" fillId="12" borderId="23" xfId="27" applyNumberFormat="1" applyFont="1" applyFill="1" applyBorder="1" applyAlignment="1" applyProtection="1">
      <alignment horizontal="center"/>
      <protection locked="0"/>
    </xf>
    <xf numFmtId="0" fontId="27" fillId="0" borderId="3" xfId="0" applyFont="1" applyBorder="1" applyAlignment="1">
      <alignment horizontal="left" vertical="center"/>
    </xf>
    <xf numFmtId="49" fontId="35" fillId="15" borderId="3" xfId="0" applyNumberFormat="1" applyFont="1" applyFill="1" applyBorder="1" applyAlignment="1">
      <alignment horizontal="left" vertical="center"/>
    </xf>
    <xf numFmtId="0" fontId="27" fillId="0" borderId="27" xfId="27" applyFont="1" applyBorder="1" applyAlignment="1">
      <alignment horizontal="center"/>
    </xf>
    <xf numFmtId="0" fontId="27" fillId="0" borderId="28" xfId="27" applyFont="1" applyBorder="1" applyAlignment="1">
      <alignment horizontal="center"/>
    </xf>
    <xf numFmtId="0" fontId="27" fillId="0" borderId="29" xfId="27" applyFont="1" applyBorder="1" applyAlignment="1">
      <alignment horizontal="center"/>
    </xf>
    <xf numFmtId="0" fontId="27" fillId="0" borderId="30" xfId="62" applyFont="1" applyBorder="1" applyAlignment="1">
      <alignment horizontal="left" vertical="top"/>
    </xf>
    <xf numFmtId="0" fontId="27" fillId="0" borderId="31" xfId="62" applyFont="1" applyBorder="1" applyAlignment="1">
      <alignment horizontal="left" vertical="top"/>
    </xf>
    <xf numFmtId="0" fontId="27" fillId="0" borderId="32" xfId="62" applyFont="1" applyBorder="1" applyAlignment="1">
      <alignment horizontal="left" vertical="top"/>
    </xf>
    <xf numFmtId="0" fontId="5" fillId="13" borderId="33" xfId="62" applyFont="1" applyFill="1" applyBorder="1" applyAlignment="1">
      <alignment horizontal="left" vertical="top"/>
    </xf>
    <xf numFmtId="0" fontId="5" fillId="13" borderId="1" xfId="62" applyFont="1" applyFill="1" applyBorder="1" applyAlignment="1">
      <alignment horizontal="left" vertical="top"/>
    </xf>
    <xf numFmtId="0" fontId="5" fillId="13" borderId="34" xfId="62" applyFont="1" applyFill="1" applyBorder="1" applyAlignment="1">
      <alignment horizontal="left" vertical="top"/>
    </xf>
    <xf numFmtId="0" fontId="27" fillId="0" borderId="27" xfId="27" applyFont="1" applyBorder="1" applyAlignment="1">
      <alignment horizontal="center" vertical="center"/>
    </xf>
    <xf numFmtId="0" fontId="27" fillId="0" borderId="28" xfId="27" applyFont="1" applyBorder="1" applyAlignment="1">
      <alignment horizontal="center" vertical="center"/>
    </xf>
    <xf numFmtId="4" fontId="27" fillId="0" borderId="29" xfId="27" applyNumberFormat="1" applyFont="1" applyBorder="1" applyAlignment="1">
      <alignment horizontal="center" vertical="center" wrapText="1"/>
    </xf>
    <xf numFmtId="0" fontId="37" fillId="0" borderId="0" xfId="29" applyFont="1" applyAlignment="1">
      <alignment horizontal="right" vertical="center"/>
    </xf>
    <xf numFmtId="0" fontId="38" fillId="0" borderId="0" xfId="29" applyFont="1" applyAlignment="1">
      <alignment horizontal="center"/>
    </xf>
    <xf numFmtId="0" fontId="37" fillId="0" borderId="0" xfId="29" applyFont="1" applyAlignment="1">
      <alignment horizontal="left" vertical="center"/>
    </xf>
    <xf numFmtId="0" fontId="37" fillId="0" borderId="0" xfId="29" applyFont="1" applyAlignment="1">
      <alignment horizontal="center" vertical="top"/>
    </xf>
    <xf numFmtId="0" fontId="5" fillId="0" borderId="27" xfId="27" applyFont="1" applyBorder="1" applyAlignment="1">
      <alignment horizontal="center" vertical="center" wrapText="1"/>
    </xf>
    <xf numFmtId="0" fontId="5" fillId="0" borderId="28" xfId="27" applyFont="1" applyBorder="1" applyAlignment="1">
      <alignment horizontal="center" vertical="center" wrapText="1"/>
    </xf>
    <xf numFmtId="0" fontId="5" fillId="14" borderId="27" xfId="27" applyFont="1" applyFill="1" applyBorder="1" applyAlignment="1">
      <alignment horizontal="center" vertical="center" wrapText="1"/>
    </xf>
    <xf numFmtId="0" fontId="5" fillId="14" borderId="28" xfId="27" applyFont="1" applyFill="1" applyBorder="1" applyAlignment="1">
      <alignment horizontal="center" vertical="center" wrapText="1"/>
    </xf>
    <xf numFmtId="0" fontId="30" fillId="0" borderId="0" xfId="27" applyFont="1" applyAlignment="1">
      <alignment horizontal="left" vertical="center" indent="1"/>
    </xf>
    <xf numFmtId="0" fontId="30" fillId="0" borderId="20" xfId="27" applyFont="1" applyBorder="1" applyAlignment="1">
      <alignment horizontal="left" vertical="center" indent="1"/>
    </xf>
    <xf numFmtId="0" fontId="5" fillId="0" borderId="19" xfId="27" applyFont="1" applyBorder="1" applyAlignment="1">
      <alignment horizontal="center" vertical="center"/>
    </xf>
    <xf numFmtId="0" fontId="5" fillId="0" borderId="0" xfId="27" applyFont="1" applyAlignment="1">
      <alignment horizontal="center" vertical="center"/>
    </xf>
    <xf numFmtId="0" fontId="5" fillId="0" borderId="20" xfId="27" applyFont="1" applyBorder="1" applyAlignment="1">
      <alignment horizontal="center" vertical="center"/>
    </xf>
    <xf numFmtId="0" fontId="27" fillId="0" borderId="19" xfId="27" applyFont="1" applyBorder="1" applyAlignment="1">
      <alignment horizontal="left" vertical="center"/>
    </xf>
    <xf numFmtId="0" fontId="27" fillId="0" borderId="0" xfId="27" applyFont="1" applyAlignment="1">
      <alignment horizontal="left" vertical="center"/>
    </xf>
    <xf numFmtId="0" fontId="27" fillId="0" borderId="8" xfId="27" applyFont="1" applyBorder="1" applyAlignment="1">
      <alignment horizontal="left" vertical="center"/>
    </xf>
    <xf numFmtId="0" fontId="27" fillId="0" borderId="40" xfId="27" applyFont="1" applyBorder="1" applyAlignment="1">
      <alignment horizontal="left" vertical="center"/>
    </xf>
    <xf numFmtId="0" fontId="5" fillId="0" borderId="41" xfId="27" applyFont="1" applyBorder="1" applyAlignment="1">
      <alignment horizontal="left" vertical="center"/>
    </xf>
    <xf numFmtId="0" fontId="5" fillId="0" borderId="38" xfId="27" applyFont="1" applyBorder="1" applyAlignment="1">
      <alignment horizontal="left" vertical="center"/>
    </xf>
    <xf numFmtId="0" fontId="5" fillId="0" borderId="7" xfId="27" applyFont="1" applyBorder="1" applyAlignment="1">
      <alignment horizontal="left" vertical="center"/>
    </xf>
    <xf numFmtId="0" fontId="5" fillId="0" borderId="42" xfId="27" applyFont="1" applyBorder="1" applyAlignment="1">
      <alignment horizontal="left" vertical="center"/>
    </xf>
    <xf numFmtId="0" fontId="5" fillId="0" borderId="27" xfId="27" applyFont="1" applyBorder="1" applyAlignment="1">
      <alignment horizontal="left" vertical="center" wrapText="1"/>
    </xf>
    <xf numFmtId="0" fontId="5" fillId="0" borderId="28" xfId="27" applyFont="1" applyBorder="1" applyAlignment="1">
      <alignment horizontal="left" vertical="center" wrapText="1"/>
    </xf>
    <xf numFmtId="0" fontId="5" fillId="0" borderId="29" xfId="27" applyFont="1" applyBorder="1" applyAlignment="1">
      <alignment horizontal="left" vertical="center" wrapText="1"/>
    </xf>
    <xf numFmtId="49" fontId="5" fillId="12" borderId="27" xfId="27" applyNumberFormat="1" applyFont="1" applyFill="1" applyBorder="1" applyAlignment="1" applyProtection="1">
      <alignment horizontal="left" vertical="top" wrapText="1"/>
      <protection locked="0"/>
    </xf>
    <xf numFmtId="49" fontId="5" fillId="12" borderId="28" xfId="27" applyNumberFormat="1" applyFont="1" applyFill="1" applyBorder="1" applyAlignment="1" applyProtection="1">
      <alignment horizontal="left" vertical="top" wrapText="1"/>
      <protection locked="0"/>
    </xf>
    <xf numFmtId="49" fontId="5" fillId="12" borderId="29" xfId="27" applyNumberFormat="1" applyFont="1" applyFill="1" applyBorder="1" applyAlignment="1" applyProtection="1">
      <alignment horizontal="left" vertical="top" wrapText="1"/>
      <protection locked="0"/>
    </xf>
    <xf numFmtId="174" fontId="5" fillId="0" borderId="35" xfId="27" applyNumberFormat="1" applyFont="1" applyBorder="1" applyAlignment="1">
      <alignment horizontal="left"/>
    </xf>
    <xf numFmtId="174" fontId="5" fillId="0" borderId="36" xfId="27" applyNumberFormat="1" applyFont="1" applyBorder="1" applyAlignment="1">
      <alignment horizontal="left"/>
    </xf>
    <xf numFmtId="175" fontId="5" fillId="0" borderId="36" xfId="27" applyNumberFormat="1" applyFont="1" applyBorder="1" applyAlignment="1">
      <alignment horizontal="left"/>
    </xf>
    <xf numFmtId="175" fontId="5" fillId="0" borderId="37" xfId="27" applyNumberFormat="1" applyFont="1" applyBorder="1" applyAlignment="1">
      <alignment horizontal="left"/>
    </xf>
    <xf numFmtId="4" fontId="59" fillId="11" borderId="56" xfId="64" applyNumberFormat="1" applyFont="1" applyFill="1" applyBorder="1" applyAlignment="1" applyProtection="1">
      <alignment horizontal="center" vertical="center" wrapText="1"/>
      <protection locked="0"/>
    </xf>
    <xf numFmtId="4" fontId="59" fillId="11" borderId="0" xfId="64" applyNumberFormat="1" applyFont="1" applyFill="1" applyAlignment="1" applyProtection="1">
      <alignment horizontal="center" vertical="center" wrapText="1"/>
      <protection locked="0"/>
    </xf>
    <xf numFmtId="0" fontId="48" fillId="11" borderId="17" xfId="64" applyFont="1" applyFill="1" applyBorder="1" applyAlignment="1" applyProtection="1">
      <alignment horizontal="center" vertical="center" wrapText="1"/>
      <protection locked="0"/>
    </xf>
    <xf numFmtId="2" fontId="59" fillId="11" borderId="51" xfId="64" applyNumberFormat="1" applyFont="1" applyFill="1" applyBorder="1" applyAlignment="1" applyProtection="1">
      <alignment horizontal="center" vertical="center" wrapText="1"/>
      <protection locked="0"/>
    </xf>
    <xf numFmtId="0" fontId="59" fillId="11" borderId="51" xfId="64" applyFont="1" applyFill="1" applyBorder="1" applyAlignment="1" applyProtection="1">
      <alignment horizontal="center" vertical="center" wrapText="1"/>
      <protection locked="0"/>
    </xf>
    <xf numFmtId="2" fontId="59" fillId="11" borderId="9" xfId="64" applyNumberFormat="1" applyFont="1" applyFill="1" applyBorder="1" applyAlignment="1" applyProtection="1">
      <alignment horizontal="center" vertical="center" wrapText="1"/>
      <protection locked="0"/>
    </xf>
    <xf numFmtId="0" fontId="59" fillId="11" borderId="9" xfId="64" applyFont="1" applyFill="1" applyBorder="1" applyAlignment="1" applyProtection="1">
      <alignment horizontal="center" vertical="center" wrapText="1"/>
      <protection locked="0"/>
    </xf>
    <xf numFmtId="0" fontId="48" fillId="11" borderId="52" xfId="64" applyFont="1" applyFill="1" applyBorder="1" applyAlignment="1" applyProtection="1">
      <alignment horizontal="left" vertical="center" wrapText="1"/>
      <protection locked="0"/>
    </xf>
    <xf numFmtId="0" fontId="48" fillId="11" borderId="53" xfId="64" applyFont="1" applyFill="1" applyBorder="1" applyAlignment="1" applyProtection="1">
      <alignment horizontal="left" vertical="center" wrapText="1"/>
      <protection locked="0"/>
    </xf>
    <xf numFmtId="4" fontId="59" fillId="11" borderId="0" xfId="65" applyNumberFormat="1" applyFont="1" applyFill="1" applyBorder="1" applyAlignment="1" applyProtection="1">
      <alignment horizontal="center" vertical="center" wrapText="1"/>
      <protection locked="0"/>
    </xf>
    <xf numFmtId="0" fontId="58" fillId="11" borderId="52" xfId="64" applyFont="1" applyFill="1" applyBorder="1" applyAlignment="1" applyProtection="1">
      <alignment horizontal="left" vertical="center" wrapText="1"/>
      <protection locked="0"/>
    </xf>
    <xf numFmtId="0" fontId="58" fillId="11" borderId="53" xfId="64" applyFont="1" applyFill="1" applyBorder="1" applyAlignment="1" applyProtection="1">
      <alignment horizontal="left" vertical="center" wrapText="1"/>
      <protection locked="0"/>
    </xf>
    <xf numFmtId="0" fontId="58" fillId="11" borderId="53" xfId="64" applyFont="1" applyFill="1" applyBorder="1" applyAlignment="1" applyProtection="1">
      <alignment horizontal="center" vertical="center" wrapText="1"/>
      <protection locked="0"/>
    </xf>
    <xf numFmtId="0" fontId="53" fillId="11" borderId="19" xfId="64" applyFont="1" applyFill="1" applyBorder="1" applyAlignment="1">
      <alignment horizontal="center" vertical="center" wrapText="1"/>
    </xf>
    <xf numFmtId="0" fontId="53" fillId="11" borderId="0" xfId="64" applyFont="1" applyFill="1" applyAlignment="1">
      <alignment horizontal="center" vertical="center" wrapText="1"/>
    </xf>
    <xf numFmtId="4" fontId="59" fillId="11" borderId="20" xfId="64" applyNumberFormat="1" applyFont="1" applyFill="1" applyBorder="1" applyAlignment="1" applyProtection="1">
      <alignment horizontal="center" vertical="center" wrapText="1"/>
      <protection locked="0"/>
    </xf>
    <xf numFmtId="0" fontId="52" fillId="11" borderId="19" xfId="64" applyFont="1" applyFill="1" applyBorder="1" applyAlignment="1">
      <alignment horizontal="left" vertical="center" wrapText="1"/>
    </xf>
    <xf numFmtId="0" fontId="52" fillId="11" borderId="0" xfId="64" applyFont="1" applyFill="1" applyAlignment="1">
      <alignment horizontal="left" vertical="center" wrapText="1"/>
    </xf>
    <xf numFmtId="0" fontId="27" fillId="11" borderId="0" xfId="64" applyFont="1" applyFill="1" applyAlignment="1">
      <alignment horizontal="center" vertical="center" wrapText="1"/>
    </xf>
    <xf numFmtId="0" fontId="49" fillId="11" borderId="19" xfId="64" applyFont="1" applyFill="1" applyBorder="1" applyAlignment="1">
      <alignment horizontal="center" vertical="center" wrapText="1"/>
    </xf>
    <xf numFmtId="0" fontId="49" fillId="11" borderId="0" xfId="64" applyFont="1" applyFill="1" applyAlignment="1">
      <alignment horizontal="center" vertical="center" wrapText="1"/>
    </xf>
    <xf numFmtId="49" fontId="39" fillId="11" borderId="46" xfId="64" applyNumberFormat="1" applyFont="1" applyFill="1" applyBorder="1" applyAlignment="1" applyProtection="1">
      <alignment horizontal="center" vertical="center"/>
      <protection locked="0"/>
    </xf>
    <xf numFmtId="49" fontId="39" fillId="11" borderId="47" xfId="64" applyNumberFormat="1" applyFont="1" applyFill="1" applyBorder="1" applyAlignment="1" applyProtection="1">
      <alignment horizontal="center" vertical="center"/>
      <protection locked="0"/>
    </xf>
    <xf numFmtId="0" fontId="48" fillId="11" borderId="10" xfId="64" applyFont="1" applyFill="1" applyBorder="1" applyAlignment="1" applyProtection="1">
      <alignment horizontal="center" vertical="center" wrapText="1"/>
      <protection locked="0"/>
    </xf>
    <xf numFmtId="0" fontId="48" fillId="11" borderId="9" xfId="64" applyFont="1" applyFill="1" applyBorder="1" applyAlignment="1" applyProtection="1">
      <alignment horizontal="center" vertical="center" wrapText="1"/>
      <protection locked="0"/>
    </xf>
    <xf numFmtId="4" fontId="48" fillId="11" borderId="4" xfId="65" applyNumberFormat="1" applyFont="1" applyFill="1" applyBorder="1" applyAlignment="1" applyProtection="1">
      <alignment horizontal="center" vertical="center"/>
      <protection locked="0"/>
    </xf>
    <xf numFmtId="4" fontId="48" fillId="11" borderId="1" xfId="65" applyNumberFormat="1" applyFont="1" applyFill="1" applyBorder="1" applyAlignment="1" applyProtection="1">
      <alignment horizontal="center" vertical="center"/>
      <protection locked="0"/>
    </xf>
    <xf numFmtId="4" fontId="48" fillId="11" borderId="5" xfId="65" applyNumberFormat="1" applyFont="1" applyFill="1" applyBorder="1" applyAlignment="1" applyProtection="1">
      <alignment horizontal="center" vertical="center"/>
      <protection locked="0"/>
    </xf>
    <xf numFmtId="0" fontId="48" fillId="11" borderId="4" xfId="64" applyFont="1" applyFill="1" applyBorder="1" applyAlignment="1" applyProtection="1">
      <alignment horizontal="center" vertical="center" wrapText="1"/>
      <protection locked="0"/>
    </xf>
    <xf numFmtId="0" fontId="48" fillId="11" borderId="1" xfId="64" applyFont="1" applyFill="1" applyBorder="1" applyAlignment="1" applyProtection="1">
      <alignment horizontal="center" vertical="center" wrapText="1"/>
      <protection locked="0"/>
    </xf>
    <xf numFmtId="0" fontId="48" fillId="11" borderId="5" xfId="64" applyFont="1" applyFill="1" applyBorder="1" applyAlignment="1" applyProtection="1">
      <alignment horizontal="center" vertical="center" wrapText="1"/>
      <protection locked="0"/>
    </xf>
    <xf numFmtId="0" fontId="58" fillId="11" borderId="16" xfId="64" applyFont="1" applyFill="1" applyBorder="1" applyAlignment="1" applyProtection="1">
      <alignment horizontal="center" vertical="center" wrapText="1"/>
      <protection locked="0"/>
    </xf>
    <xf numFmtId="0" fontId="58" fillId="11" borderId="17" xfId="64" applyFont="1" applyFill="1" applyBorder="1" applyAlignment="1" applyProtection="1">
      <alignment horizontal="center" vertical="center" wrapText="1"/>
      <protection locked="0"/>
    </xf>
    <xf numFmtId="49" fontId="48" fillId="11" borderId="4" xfId="64" applyNumberFormat="1" applyFont="1" applyFill="1" applyBorder="1" applyAlignment="1" applyProtection="1">
      <alignment horizontal="left" vertical="center"/>
      <protection locked="0"/>
    </xf>
    <xf numFmtId="49" fontId="48" fillId="11" borderId="5" xfId="64" applyNumberFormat="1" applyFont="1" applyFill="1" applyBorder="1" applyAlignment="1" applyProtection="1">
      <alignment horizontal="left" vertical="center"/>
      <protection locked="0"/>
    </xf>
    <xf numFmtId="0" fontId="48" fillId="11" borderId="4" xfId="64" applyFont="1" applyFill="1" applyBorder="1" applyAlignment="1" applyProtection="1">
      <alignment horizontal="center" vertical="center"/>
      <protection locked="0"/>
    </xf>
    <xf numFmtId="0" fontId="48" fillId="11" borderId="5" xfId="64" applyFont="1" applyFill="1" applyBorder="1" applyAlignment="1" applyProtection="1">
      <alignment horizontal="center" vertical="center"/>
      <protection locked="0"/>
    </xf>
    <xf numFmtId="49" fontId="48" fillId="11" borderId="33" xfId="64" applyNumberFormat="1" applyFont="1" applyFill="1" applyBorder="1" applyAlignment="1" applyProtection="1">
      <alignment horizontal="left" vertical="center"/>
      <protection locked="0"/>
    </xf>
    <xf numFmtId="49" fontId="48" fillId="11" borderId="1" xfId="64" applyNumberFormat="1" applyFont="1" applyFill="1" applyBorder="1" applyAlignment="1" applyProtection="1">
      <alignment horizontal="left" vertical="center"/>
      <protection locked="0"/>
    </xf>
    <xf numFmtId="0" fontId="58" fillId="11" borderId="4" xfId="64" applyFont="1" applyFill="1" applyBorder="1" applyAlignment="1" applyProtection="1">
      <alignment horizontal="center" vertical="center" wrapText="1"/>
      <protection locked="0"/>
    </xf>
    <xf numFmtId="0" fontId="58" fillId="11" borderId="1" xfId="64" applyFont="1" applyFill="1" applyBorder="1" applyAlignment="1" applyProtection="1">
      <alignment horizontal="center" vertical="center" wrapText="1"/>
      <protection locked="0"/>
    </xf>
    <xf numFmtId="0" fontId="58" fillId="11" borderId="5" xfId="64" applyFont="1" applyFill="1" applyBorder="1" applyAlignment="1" applyProtection="1">
      <alignment horizontal="center" vertical="center" wrapText="1"/>
      <protection locked="0"/>
    </xf>
    <xf numFmtId="0" fontId="58" fillId="11" borderId="1" xfId="64" applyFont="1" applyFill="1" applyBorder="1" applyAlignment="1" applyProtection="1">
      <alignment horizontal="right" vertical="center" wrapText="1"/>
      <protection locked="0"/>
    </xf>
    <xf numFmtId="0" fontId="58" fillId="11" borderId="4" xfId="64" applyFont="1" applyFill="1" applyBorder="1" applyAlignment="1" applyProtection="1">
      <alignment horizontal="right" vertical="center" wrapText="1"/>
      <protection locked="0"/>
    </xf>
    <xf numFmtId="0" fontId="58" fillId="11" borderId="5" xfId="64" applyFont="1" applyFill="1" applyBorder="1" applyAlignment="1" applyProtection="1">
      <alignment horizontal="right" vertical="center" wrapText="1"/>
      <protection locked="0"/>
    </xf>
    <xf numFmtId="0" fontId="48" fillId="11" borderId="16" xfId="64" applyFont="1" applyFill="1" applyBorder="1" applyAlignment="1" applyProtection="1">
      <alignment horizontal="center" vertical="center" wrapText="1"/>
      <protection locked="0"/>
    </xf>
    <xf numFmtId="49" fontId="48" fillId="11" borderId="4" xfId="64" applyNumberFormat="1" applyFont="1" applyFill="1" applyBorder="1" applyAlignment="1" applyProtection="1">
      <alignment horizontal="center" vertical="center"/>
      <protection locked="0"/>
    </xf>
    <xf numFmtId="49" fontId="48" fillId="11" borderId="1" xfId="64" applyNumberFormat="1" applyFont="1" applyFill="1" applyBorder="1" applyAlignment="1" applyProtection="1">
      <alignment horizontal="center" vertical="center"/>
      <protection locked="0"/>
    </xf>
    <xf numFmtId="49" fontId="48" fillId="11" borderId="5" xfId="64" applyNumberFormat="1" applyFont="1" applyFill="1" applyBorder="1" applyAlignment="1" applyProtection="1">
      <alignment horizontal="center" vertical="center"/>
      <protection locked="0"/>
    </xf>
    <xf numFmtId="0" fontId="2" fillId="11" borderId="0" xfId="64" applyFill="1" applyAlignment="1">
      <alignment horizontal="center"/>
    </xf>
    <xf numFmtId="0" fontId="58" fillId="11" borderId="52" xfId="64" applyFont="1" applyFill="1" applyBorder="1" applyAlignment="1" applyProtection="1">
      <alignment horizontal="center" vertical="center" wrapText="1"/>
      <protection locked="0"/>
    </xf>
    <xf numFmtId="0" fontId="58" fillId="11" borderId="6" xfId="64" applyFont="1" applyFill="1" applyBorder="1" applyAlignment="1" applyProtection="1">
      <alignment horizontal="center" vertical="center" wrapText="1"/>
      <protection locked="0"/>
    </xf>
    <xf numFmtId="14" fontId="42" fillId="0" borderId="1" xfId="64" applyNumberFormat="1" applyFont="1" applyBorder="1" applyAlignment="1">
      <alignment horizontal="left"/>
    </xf>
    <xf numFmtId="0" fontId="42" fillId="0" borderId="4" xfId="64" applyFont="1" applyBorder="1" applyAlignment="1">
      <alignment horizontal="left"/>
    </xf>
    <xf numFmtId="0" fontId="42" fillId="0" borderId="1" xfId="64" applyFont="1" applyBorder="1" applyAlignment="1">
      <alignment horizontal="left"/>
    </xf>
    <xf numFmtId="0" fontId="59" fillId="11" borderId="1" xfId="64" applyFont="1" applyFill="1" applyBorder="1" applyAlignment="1" applyProtection="1">
      <alignment horizontal="center" wrapText="1"/>
      <protection locked="0"/>
    </xf>
    <xf numFmtId="0" fontId="57" fillId="0" borderId="3" xfId="64" applyFont="1" applyBorder="1" applyAlignment="1">
      <alignment horizontal="center" vertical="center"/>
    </xf>
    <xf numFmtId="0" fontId="42" fillId="0" borderId="4" xfId="64" applyFont="1" applyBorder="1" applyAlignment="1">
      <alignment horizontal="left" vertical="center"/>
    </xf>
    <xf numFmtId="0" fontId="42" fillId="0" borderId="1" xfId="64" applyFont="1" applyBorder="1" applyAlignment="1">
      <alignment horizontal="left" vertical="center"/>
    </xf>
    <xf numFmtId="0" fontId="42" fillId="0" borderId="5" xfId="64" applyFont="1" applyBorder="1" applyAlignment="1">
      <alignment horizontal="left" vertical="center"/>
    </xf>
    <xf numFmtId="0" fontId="56" fillId="0" borderId="3" xfId="64" applyFont="1" applyBorder="1" applyAlignment="1">
      <alignment horizontal="center" vertical="center"/>
    </xf>
    <xf numFmtId="0" fontId="27" fillId="0" borderId="3" xfId="64" applyFont="1" applyBorder="1" applyAlignment="1">
      <alignment horizontal="center" vertical="center"/>
    </xf>
    <xf numFmtId="4" fontId="27" fillId="2" borderId="10" xfId="64" applyNumberFormat="1" applyFont="1" applyFill="1" applyBorder="1" applyAlignment="1">
      <alignment horizontal="center" vertical="center" wrapText="1"/>
    </xf>
    <xf numFmtId="4" fontId="27" fillId="2" borderId="9" xfId="64" applyNumberFormat="1" applyFont="1" applyFill="1" applyBorder="1" applyAlignment="1">
      <alignment horizontal="center" vertical="center" wrapText="1"/>
    </xf>
    <xf numFmtId="10" fontId="27" fillId="0" borderId="3" xfId="66" applyNumberFormat="1" applyFont="1" applyBorder="1" applyAlignment="1">
      <alignment horizontal="center" vertical="center"/>
    </xf>
    <xf numFmtId="49" fontId="39" fillId="11" borderId="4" xfId="64" applyNumberFormat="1" applyFont="1" applyFill="1" applyBorder="1" applyAlignment="1">
      <alignment horizontal="left" vertical="center"/>
    </xf>
    <xf numFmtId="49" fontId="39" fillId="11" borderId="1" xfId="64" applyNumberFormat="1" applyFont="1" applyFill="1" applyBorder="1" applyAlignment="1">
      <alignment horizontal="left" vertical="center"/>
    </xf>
    <xf numFmtId="49" fontId="39" fillId="11" borderId="5" xfId="64" applyNumberFormat="1" applyFont="1" applyFill="1" applyBorder="1" applyAlignment="1">
      <alignment horizontal="left" vertical="center"/>
    </xf>
    <xf numFmtId="10" fontId="26" fillId="0" borderId="4" xfId="66" applyNumberFormat="1" applyFont="1" applyBorder="1" applyAlignment="1">
      <alignment horizontal="center" vertical="center"/>
    </xf>
    <xf numFmtId="10" fontId="26" fillId="0" borderId="1" xfId="66" applyNumberFormat="1" applyFont="1" applyBorder="1" applyAlignment="1">
      <alignment horizontal="center" vertical="center"/>
    </xf>
    <xf numFmtId="0" fontId="2" fillId="0" borderId="5" xfId="64" applyBorder="1" applyAlignment="1">
      <alignment vertical="center"/>
    </xf>
    <xf numFmtId="4" fontId="29" fillId="0" borderId="3" xfId="64" applyNumberFormat="1" applyFont="1" applyBorder="1" applyAlignment="1">
      <alignment horizontal="center" vertical="center"/>
    </xf>
  </cellXfs>
  <cellStyles count="67">
    <cellStyle name="60% - Accent1" xfId="6" xr:uid="{00000000-0005-0000-0000-000000000000}"/>
    <cellStyle name="Accent1" xfId="7" xr:uid="{00000000-0005-0000-0000-000001000000}"/>
    <cellStyle name="Check Cell" xfId="8" xr:uid="{00000000-0005-0000-0000-000002000000}"/>
    <cellStyle name="Data" xfId="9" xr:uid="{00000000-0005-0000-0000-000003000000}"/>
    <cellStyle name="Euro" xfId="10" xr:uid="{00000000-0005-0000-0000-000004000000}"/>
    <cellStyle name="Excel Built-in Normal" xfId="11" xr:uid="{00000000-0005-0000-0000-000005000000}"/>
    <cellStyle name="Excel Built-in Normal 1" xfId="12" xr:uid="{00000000-0005-0000-0000-000006000000}"/>
    <cellStyle name="Excel_BuiltIn_Comma" xfId="13" xr:uid="{00000000-0005-0000-0000-000007000000}"/>
    <cellStyle name="Fixo" xfId="14" xr:uid="{00000000-0005-0000-0000-000008000000}"/>
    <cellStyle name="Good" xfId="15" xr:uid="{00000000-0005-0000-0000-000009000000}"/>
    <cellStyle name="HEADER" xfId="16" xr:uid="{00000000-0005-0000-0000-00000A000000}"/>
    <cellStyle name="Input" xfId="17" xr:uid="{00000000-0005-0000-0000-00000B000000}"/>
    <cellStyle name="Linked Cell" xfId="18" xr:uid="{00000000-0005-0000-0000-00000C000000}"/>
    <cellStyle name="Milliers [0]_after_discount" xfId="19" xr:uid="{00000000-0005-0000-0000-00000D000000}"/>
    <cellStyle name="Milliers_after_discount" xfId="20" xr:uid="{00000000-0005-0000-0000-00000E000000}"/>
    <cellStyle name="Model" xfId="21" xr:uid="{00000000-0005-0000-0000-00000F000000}"/>
    <cellStyle name="Moeda 2" xfId="22" xr:uid="{00000000-0005-0000-0000-000011000000}"/>
    <cellStyle name="Moeda 3" xfId="23" xr:uid="{00000000-0005-0000-0000-000012000000}"/>
    <cellStyle name="Moeda_Composicao BDI v2.1" xfId="63" xr:uid="{C6222EC2-DEF9-46CF-951F-1CBD58C38B35}"/>
    <cellStyle name="Monétaire [0]_after_discount" xfId="24" xr:uid="{00000000-0005-0000-0000-000013000000}"/>
    <cellStyle name="Monétaire_after_discount" xfId="25" xr:uid="{00000000-0005-0000-0000-000014000000}"/>
    <cellStyle name="Neutral" xfId="26" xr:uid="{00000000-0005-0000-0000-000015000000}"/>
    <cellStyle name="Normal" xfId="0" builtinId="0"/>
    <cellStyle name="Normal 2" xfId="1" xr:uid="{00000000-0005-0000-0000-000017000000}"/>
    <cellStyle name="Normal 2 2" xfId="27" xr:uid="{00000000-0005-0000-0000-000018000000}"/>
    <cellStyle name="Normal 2 2 2" xfId="60" xr:uid="{00000000-0005-0000-0000-000019000000}"/>
    <cellStyle name="Normal 2 3" xfId="59" xr:uid="{00000000-0005-0000-0000-00001A000000}"/>
    <cellStyle name="Normal 3" xfId="28" xr:uid="{00000000-0005-0000-0000-00001B000000}"/>
    <cellStyle name="Normal 4" xfId="29" xr:uid="{00000000-0005-0000-0000-00001C000000}"/>
    <cellStyle name="Normal 5" xfId="64" xr:uid="{A0E3483D-5EB9-4012-BDD2-141DA776C6ED}"/>
    <cellStyle name="Normal_FICHA DE VERIFICAÇÃO PRELIMINAR - Plano R" xfId="62" xr:uid="{46A6A267-7EFF-46A1-AEB0-B8C0B20E68B9}"/>
    <cellStyle name="Note" xfId="30" xr:uid="{00000000-0005-0000-0000-00001D000000}"/>
    <cellStyle name="Œ…‹æØ‚è [0.00]_COST_SUM" xfId="31" xr:uid="{00000000-0005-0000-0000-00001E000000}"/>
    <cellStyle name="Œ…‹æØ‚è_COST_SUM" xfId="32" xr:uid="{00000000-0005-0000-0000-00001F000000}"/>
    <cellStyle name="Percentual" xfId="33" xr:uid="{00000000-0005-0000-0000-000020000000}"/>
    <cellStyle name="Ponto" xfId="34" xr:uid="{00000000-0005-0000-0000-000021000000}"/>
    <cellStyle name="Porcentagem 2" xfId="35" xr:uid="{00000000-0005-0000-0000-000023000000}"/>
    <cellStyle name="Porcentagem 2 2" xfId="3" xr:uid="{00000000-0005-0000-0000-000024000000}"/>
    <cellStyle name="Porcentagem 3" xfId="36" xr:uid="{00000000-0005-0000-0000-000025000000}"/>
    <cellStyle name="Porcentagem 3 2" xfId="37" xr:uid="{00000000-0005-0000-0000-000026000000}"/>
    <cellStyle name="Porcentagem 4" xfId="38" xr:uid="{00000000-0005-0000-0000-000027000000}"/>
    <cellStyle name="Porcentagem 5" xfId="39" xr:uid="{00000000-0005-0000-0000-000028000000}"/>
    <cellStyle name="Porcentagem 6" xfId="66" xr:uid="{AA9552EA-6C9F-4326-B611-1667592FF787}"/>
    <cellStyle name="Separador de m" xfId="40" xr:uid="{00000000-0005-0000-0000-000029000000}"/>
    <cellStyle name="Separador de milhares 2" xfId="2" xr:uid="{00000000-0005-0000-0000-00002A000000}"/>
    <cellStyle name="Separador de milhares 2 2" xfId="5" xr:uid="{00000000-0005-0000-0000-00002B000000}"/>
    <cellStyle name="Separador de milhares 3" xfId="4" xr:uid="{00000000-0005-0000-0000-00002C000000}"/>
    <cellStyle name="Separador de milhares 3 2" xfId="41" xr:uid="{00000000-0005-0000-0000-00002D000000}"/>
    <cellStyle name="Separador de milhares 4" xfId="42" xr:uid="{00000000-0005-0000-0000-00002E000000}"/>
    <cellStyle name="Separador de milhares 5" xfId="43" xr:uid="{00000000-0005-0000-0000-00002F000000}"/>
    <cellStyle name="Separador de milhares 6" xfId="44" xr:uid="{00000000-0005-0000-0000-000030000000}"/>
    <cellStyle name="Separador de milhares 6 2" xfId="45" xr:uid="{00000000-0005-0000-0000-000031000000}"/>
    <cellStyle name="Separador de milhares 7" xfId="46" xr:uid="{00000000-0005-0000-0000-000032000000}"/>
    <cellStyle name="subhead" xfId="47" xr:uid="{00000000-0005-0000-0000-000033000000}"/>
    <cellStyle name="SUBTIT" xfId="48" xr:uid="{00000000-0005-0000-0000-000034000000}"/>
    <cellStyle name="SUBTIT 2" xfId="49" xr:uid="{00000000-0005-0000-0000-000035000000}"/>
    <cellStyle name="Título 1 1" xfId="50" xr:uid="{00000000-0005-0000-0000-000036000000}"/>
    <cellStyle name="Titulo1" xfId="51" xr:uid="{00000000-0005-0000-0000-000037000000}"/>
    <cellStyle name="Titulo2" xfId="52" xr:uid="{00000000-0005-0000-0000-000038000000}"/>
    <cellStyle name="Vírgula 2" xfId="53" xr:uid="{00000000-0005-0000-0000-00003A000000}"/>
    <cellStyle name="Vírgula 2 2" xfId="54" xr:uid="{00000000-0005-0000-0000-00003B000000}"/>
    <cellStyle name="Vírgula 3" xfId="55" xr:uid="{00000000-0005-0000-0000-00003C000000}"/>
    <cellStyle name="Vírgula 4" xfId="56" xr:uid="{00000000-0005-0000-0000-00003D000000}"/>
    <cellStyle name="Vírgula 5" xfId="57" xr:uid="{00000000-0005-0000-0000-00003E000000}"/>
    <cellStyle name="Vírgula 6" xfId="61" xr:uid="{00000000-0005-0000-0000-00003F000000}"/>
    <cellStyle name="Vírgula 7" xfId="65" xr:uid="{A834B24A-6A8E-4D07-B581-CD3A2E55630F}"/>
    <cellStyle name="Warning Text" xfId="58" xr:uid="{00000000-0005-0000-0000-000040000000}"/>
  </cellStyles>
  <dxfs count="2">
    <dxf>
      <font>
        <b/>
        <i val="0"/>
        <condense val="0"/>
        <extend val="0"/>
        <color rgb="FFFFFFFF"/>
      </font>
      <fill>
        <patternFill patternType="none">
          <fgColor rgb="FF000000"/>
          <bgColor rgb="FFFFFFFF"/>
        </patternFill>
      </fill>
      <border>
        <left/>
        <right/>
        <top style="thin">
          <color rgb="FF000000"/>
        </top>
        <bottom/>
      </border>
    </dxf>
    <dxf>
      <font>
        <b/>
        <i val="0"/>
        <condense val="0"/>
        <extend val="0"/>
        <color rgb="FFFFFFFF"/>
      </font>
      <fill>
        <patternFill patternType="none">
          <fgColor rgb="FF000000"/>
          <bgColor rgb="FFFFFFFF"/>
        </patternFill>
      </fill>
      <border>
        <left/>
        <right/>
        <top style="thin">
          <color rgb="FF000000"/>
        </top>
        <bottom/>
      </border>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grpSp>
      <xdr:nvGrpSpPr>
        <xdr:cNvPr id="2" name="Group 1">
          <a:extLst>
            <a:ext uri="{FF2B5EF4-FFF2-40B4-BE49-F238E27FC236}">
              <a16:creationId xmlns:a16="http://schemas.microsoft.com/office/drawing/2014/main" id="{447BD23B-7B8B-4717-A490-896CE4BBC033}"/>
            </a:ext>
          </a:extLst>
        </xdr:cNvPr>
        <xdr:cNvGrpSpPr>
          <a:grpSpLocks/>
        </xdr:cNvGrpSpPr>
      </xdr:nvGrpSpPr>
      <xdr:grpSpPr bwMode="auto">
        <a:xfrm>
          <a:off x="0" y="0"/>
          <a:ext cx="768145" cy="624758"/>
          <a:chOff x="0" y="0"/>
          <a:chExt cx="879" cy="701"/>
        </a:xfrm>
      </xdr:grpSpPr>
      <xdr:sp macro="" textlink="">
        <xdr:nvSpPr>
          <xdr:cNvPr id="3" name="Rectangle 2">
            <a:extLst>
              <a:ext uri="{FF2B5EF4-FFF2-40B4-BE49-F238E27FC236}">
                <a16:creationId xmlns:a16="http://schemas.microsoft.com/office/drawing/2014/main" id="{FDA0E6A6-F642-1459-6534-DFA60B6093EC}"/>
              </a:ext>
            </a:extLst>
          </xdr:cNvPr>
          <xdr:cNvSpPr>
            <a:spLocks noChangeArrowheads="1"/>
          </xdr:cNvSpPr>
        </xdr:nvSpPr>
        <xdr:spPr bwMode="auto">
          <a:xfrm>
            <a:off x="0" y="0"/>
            <a:ext cx="879" cy="701"/>
          </a:xfrm>
          <a:prstGeom prst="rect">
            <a:avLst/>
          </a:prstGeom>
          <a:blipFill dpi="0" rotWithShape="0">
            <a:blip xmlns:r="http://schemas.openxmlformats.org/officeDocument/2006/relationships"/>
            <a:srcRect/>
            <a:tile tx="0" ty="0" sx="100000" sy="100000" flip="none" algn="tl"/>
          </a:blipFill>
          <a:ln w="9360">
            <a:solidFill>
              <a:srgbClr val="000000"/>
            </a:solidFill>
            <a:miter lim="800000"/>
            <a:headEnd/>
            <a:tailEnd/>
          </a:ln>
        </xdr:spPr>
      </xdr:sp>
      <xdr:pic>
        <xdr:nvPicPr>
          <xdr:cNvPr id="4" name="Picture 3">
            <a:extLst>
              <a:ext uri="{FF2B5EF4-FFF2-40B4-BE49-F238E27FC236}">
                <a16:creationId xmlns:a16="http://schemas.microsoft.com/office/drawing/2014/main" id="{E4FE8A5B-D154-320A-8AE5-CDF9C0BA4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9" cy="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sp macro="" textlink="">
        <xdr:nvSpPr>
          <xdr:cNvPr id="5" name="Rectangle 4">
            <a:extLst>
              <a:ext uri="{FF2B5EF4-FFF2-40B4-BE49-F238E27FC236}">
                <a16:creationId xmlns:a16="http://schemas.microsoft.com/office/drawing/2014/main" id="{EBE25E03-2325-F24B-DFA0-523A89786E49}"/>
              </a:ext>
            </a:extLst>
          </xdr:cNvPr>
          <xdr:cNvSpPr>
            <a:spLocks noChangeArrowheads="1"/>
          </xdr:cNvSpPr>
        </xdr:nvSpPr>
        <xdr:spPr bwMode="auto">
          <a:xfrm>
            <a:off x="0" y="0"/>
            <a:ext cx="879" cy="701"/>
          </a:xfrm>
          <a:prstGeom prst="rect">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0</xdr:row>
      <xdr:rowOff>0</xdr:rowOff>
    </xdr:from>
    <xdr:to>
      <xdr:col>1</xdr:col>
      <xdr:colOff>0</xdr:colOff>
      <xdr:row>1</xdr:row>
      <xdr:rowOff>0</xdr:rowOff>
    </xdr:to>
    <xdr:grpSp>
      <xdr:nvGrpSpPr>
        <xdr:cNvPr id="6" name="Group 1">
          <a:extLst>
            <a:ext uri="{FF2B5EF4-FFF2-40B4-BE49-F238E27FC236}">
              <a16:creationId xmlns:a16="http://schemas.microsoft.com/office/drawing/2014/main" id="{1FE6BF81-2319-4381-B7DA-F19F6DB5CE28}"/>
            </a:ext>
          </a:extLst>
        </xdr:cNvPr>
        <xdr:cNvGrpSpPr>
          <a:grpSpLocks/>
        </xdr:cNvGrpSpPr>
      </xdr:nvGrpSpPr>
      <xdr:grpSpPr bwMode="auto">
        <a:xfrm>
          <a:off x="0" y="0"/>
          <a:ext cx="768145" cy="624758"/>
          <a:chOff x="0" y="0"/>
          <a:chExt cx="879" cy="701"/>
        </a:xfrm>
      </xdr:grpSpPr>
      <xdr:sp macro="" textlink="">
        <xdr:nvSpPr>
          <xdr:cNvPr id="7" name="Rectangle 2">
            <a:extLst>
              <a:ext uri="{FF2B5EF4-FFF2-40B4-BE49-F238E27FC236}">
                <a16:creationId xmlns:a16="http://schemas.microsoft.com/office/drawing/2014/main" id="{6B1836EA-08B5-278A-2ECA-224F26CC7AD1}"/>
              </a:ext>
            </a:extLst>
          </xdr:cNvPr>
          <xdr:cNvSpPr>
            <a:spLocks noChangeArrowheads="1"/>
          </xdr:cNvSpPr>
        </xdr:nvSpPr>
        <xdr:spPr bwMode="auto">
          <a:xfrm>
            <a:off x="0" y="0"/>
            <a:ext cx="879" cy="701"/>
          </a:xfrm>
          <a:prstGeom prst="rect">
            <a:avLst/>
          </a:prstGeom>
          <a:blipFill dpi="0" rotWithShape="0">
            <a:blip xmlns:r="http://schemas.openxmlformats.org/officeDocument/2006/relationships"/>
            <a:srcRect/>
            <a:tile tx="0" ty="0" sx="100000" sy="100000" flip="none" algn="tl"/>
          </a:blipFill>
          <a:ln w="9360">
            <a:solidFill>
              <a:srgbClr val="000000"/>
            </a:solidFill>
            <a:miter lim="800000"/>
            <a:headEnd/>
            <a:tailEnd/>
          </a:ln>
        </xdr:spPr>
      </xdr:sp>
      <xdr:pic>
        <xdr:nvPicPr>
          <xdr:cNvPr id="8" name="Picture 3">
            <a:extLst>
              <a:ext uri="{FF2B5EF4-FFF2-40B4-BE49-F238E27FC236}">
                <a16:creationId xmlns:a16="http://schemas.microsoft.com/office/drawing/2014/main" id="{4A2C2D63-BA30-3448-A27C-BD0404C1A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9" cy="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sp macro="" textlink="">
        <xdr:nvSpPr>
          <xdr:cNvPr id="9" name="Rectangle 4">
            <a:extLst>
              <a:ext uri="{FF2B5EF4-FFF2-40B4-BE49-F238E27FC236}">
                <a16:creationId xmlns:a16="http://schemas.microsoft.com/office/drawing/2014/main" id="{BF073561-0BD9-2710-9086-227A415D38F0}"/>
              </a:ext>
            </a:extLst>
          </xdr:cNvPr>
          <xdr:cNvSpPr>
            <a:spLocks noChangeArrowheads="1"/>
          </xdr:cNvSpPr>
        </xdr:nvSpPr>
        <xdr:spPr bwMode="auto">
          <a:xfrm>
            <a:off x="0" y="0"/>
            <a:ext cx="879" cy="701"/>
          </a:xfrm>
          <a:prstGeom prst="rect">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grpSp>
      <xdr:nvGrpSpPr>
        <xdr:cNvPr id="2" name="Group 1">
          <a:extLst>
            <a:ext uri="{FF2B5EF4-FFF2-40B4-BE49-F238E27FC236}">
              <a16:creationId xmlns:a16="http://schemas.microsoft.com/office/drawing/2014/main" id="{8300250F-149B-446E-A63E-8BFC447FFAD5}"/>
            </a:ext>
          </a:extLst>
        </xdr:cNvPr>
        <xdr:cNvGrpSpPr>
          <a:grpSpLocks/>
        </xdr:cNvGrpSpPr>
      </xdr:nvGrpSpPr>
      <xdr:grpSpPr bwMode="auto">
        <a:xfrm>
          <a:off x="0" y="0"/>
          <a:ext cx="768145" cy="624758"/>
          <a:chOff x="0" y="0"/>
          <a:chExt cx="879" cy="701"/>
        </a:xfrm>
      </xdr:grpSpPr>
      <xdr:sp macro="" textlink="">
        <xdr:nvSpPr>
          <xdr:cNvPr id="3" name="Rectangle 2">
            <a:extLst>
              <a:ext uri="{FF2B5EF4-FFF2-40B4-BE49-F238E27FC236}">
                <a16:creationId xmlns:a16="http://schemas.microsoft.com/office/drawing/2014/main" id="{77A76974-1B26-34AC-A6A3-255A65862561}"/>
              </a:ext>
            </a:extLst>
          </xdr:cNvPr>
          <xdr:cNvSpPr>
            <a:spLocks noChangeArrowheads="1"/>
          </xdr:cNvSpPr>
        </xdr:nvSpPr>
        <xdr:spPr bwMode="auto">
          <a:xfrm>
            <a:off x="0" y="0"/>
            <a:ext cx="879" cy="701"/>
          </a:xfrm>
          <a:prstGeom prst="rect">
            <a:avLst/>
          </a:prstGeom>
          <a:blipFill dpi="0" rotWithShape="0">
            <a:blip xmlns:r="http://schemas.openxmlformats.org/officeDocument/2006/relationships"/>
            <a:srcRect/>
            <a:tile tx="0" ty="0" sx="100000" sy="100000" flip="none" algn="tl"/>
          </a:blipFill>
          <a:ln w="9360">
            <a:solidFill>
              <a:srgbClr val="000000"/>
            </a:solidFill>
            <a:miter lim="800000"/>
            <a:headEnd/>
            <a:tailEnd/>
          </a:ln>
        </xdr:spPr>
      </xdr:sp>
      <xdr:pic>
        <xdr:nvPicPr>
          <xdr:cNvPr id="4" name="Picture 3">
            <a:extLst>
              <a:ext uri="{FF2B5EF4-FFF2-40B4-BE49-F238E27FC236}">
                <a16:creationId xmlns:a16="http://schemas.microsoft.com/office/drawing/2014/main" id="{E0916A00-9EE5-175F-C614-F3734E986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9" cy="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sp macro="" textlink="">
        <xdr:nvSpPr>
          <xdr:cNvPr id="5" name="Rectangle 4">
            <a:extLst>
              <a:ext uri="{FF2B5EF4-FFF2-40B4-BE49-F238E27FC236}">
                <a16:creationId xmlns:a16="http://schemas.microsoft.com/office/drawing/2014/main" id="{3773A6DA-C4DB-1C6A-C731-3CD5EB0083D9}"/>
              </a:ext>
            </a:extLst>
          </xdr:cNvPr>
          <xdr:cNvSpPr>
            <a:spLocks noChangeArrowheads="1"/>
          </xdr:cNvSpPr>
        </xdr:nvSpPr>
        <xdr:spPr bwMode="auto">
          <a:xfrm>
            <a:off x="0" y="0"/>
            <a:ext cx="879" cy="701"/>
          </a:xfrm>
          <a:prstGeom prst="rect">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0</xdr:row>
      <xdr:rowOff>0</xdr:rowOff>
    </xdr:from>
    <xdr:to>
      <xdr:col>1</xdr:col>
      <xdr:colOff>0</xdr:colOff>
      <xdr:row>1</xdr:row>
      <xdr:rowOff>0</xdr:rowOff>
    </xdr:to>
    <xdr:grpSp>
      <xdr:nvGrpSpPr>
        <xdr:cNvPr id="6" name="Group 1">
          <a:extLst>
            <a:ext uri="{FF2B5EF4-FFF2-40B4-BE49-F238E27FC236}">
              <a16:creationId xmlns:a16="http://schemas.microsoft.com/office/drawing/2014/main" id="{4ADF8E36-A806-4647-906D-0D785D730EBC}"/>
            </a:ext>
          </a:extLst>
        </xdr:cNvPr>
        <xdr:cNvGrpSpPr>
          <a:grpSpLocks/>
        </xdr:cNvGrpSpPr>
      </xdr:nvGrpSpPr>
      <xdr:grpSpPr bwMode="auto">
        <a:xfrm>
          <a:off x="0" y="0"/>
          <a:ext cx="768145" cy="624758"/>
          <a:chOff x="0" y="0"/>
          <a:chExt cx="879" cy="701"/>
        </a:xfrm>
      </xdr:grpSpPr>
      <xdr:sp macro="" textlink="">
        <xdr:nvSpPr>
          <xdr:cNvPr id="7" name="Rectangle 2">
            <a:extLst>
              <a:ext uri="{FF2B5EF4-FFF2-40B4-BE49-F238E27FC236}">
                <a16:creationId xmlns:a16="http://schemas.microsoft.com/office/drawing/2014/main" id="{11556FA2-04BC-C626-B73A-F5A342024505}"/>
              </a:ext>
            </a:extLst>
          </xdr:cNvPr>
          <xdr:cNvSpPr>
            <a:spLocks noChangeArrowheads="1"/>
          </xdr:cNvSpPr>
        </xdr:nvSpPr>
        <xdr:spPr bwMode="auto">
          <a:xfrm>
            <a:off x="0" y="0"/>
            <a:ext cx="879" cy="701"/>
          </a:xfrm>
          <a:prstGeom prst="rect">
            <a:avLst/>
          </a:prstGeom>
          <a:blipFill dpi="0" rotWithShape="0">
            <a:blip xmlns:r="http://schemas.openxmlformats.org/officeDocument/2006/relationships"/>
            <a:srcRect/>
            <a:tile tx="0" ty="0" sx="100000" sy="100000" flip="none" algn="tl"/>
          </a:blipFill>
          <a:ln w="9360">
            <a:solidFill>
              <a:srgbClr val="000000"/>
            </a:solidFill>
            <a:miter lim="800000"/>
            <a:headEnd/>
            <a:tailEnd/>
          </a:ln>
        </xdr:spPr>
      </xdr:sp>
      <xdr:pic>
        <xdr:nvPicPr>
          <xdr:cNvPr id="8" name="Picture 3">
            <a:extLst>
              <a:ext uri="{FF2B5EF4-FFF2-40B4-BE49-F238E27FC236}">
                <a16:creationId xmlns:a16="http://schemas.microsoft.com/office/drawing/2014/main" id="{798C00FB-0482-9BEE-3A4A-244A3E1C7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9" cy="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sp macro="" textlink="">
        <xdr:nvSpPr>
          <xdr:cNvPr id="9" name="Rectangle 4">
            <a:extLst>
              <a:ext uri="{FF2B5EF4-FFF2-40B4-BE49-F238E27FC236}">
                <a16:creationId xmlns:a16="http://schemas.microsoft.com/office/drawing/2014/main" id="{CF329930-B69B-B3D9-8D88-47FE1D88E9DC}"/>
              </a:ext>
            </a:extLst>
          </xdr:cNvPr>
          <xdr:cNvSpPr>
            <a:spLocks noChangeArrowheads="1"/>
          </xdr:cNvSpPr>
        </xdr:nvSpPr>
        <xdr:spPr bwMode="auto">
          <a:xfrm>
            <a:off x="0" y="0"/>
            <a:ext cx="879" cy="701"/>
          </a:xfrm>
          <a:prstGeom prst="rect">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xdr:rowOff>
    </xdr:from>
    <xdr:to>
      <xdr:col>0</xdr:col>
      <xdr:colOff>582083</xdr:colOff>
      <xdr:row>2</xdr:row>
      <xdr:rowOff>158750</xdr:rowOff>
    </xdr:to>
    <xdr:grpSp>
      <xdr:nvGrpSpPr>
        <xdr:cNvPr id="2" name="Group 1">
          <a:extLst>
            <a:ext uri="{FF2B5EF4-FFF2-40B4-BE49-F238E27FC236}">
              <a16:creationId xmlns:a16="http://schemas.microsoft.com/office/drawing/2014/main" id="{A1915448-EE0D-4425-99C2-2BC901E7EA86}"/>
            </a:ext>
          </a:extLst>
        </xdr:cNvPr>
        <xdr:cNvGrpSpPr>
          <a:grpSpLocks/>
        </xdr:cNvGrpSpPr>
      </xdr:nvGrpSpPr>
      <xdr:grpSpPr bwMode="auto">
        <a:xfrm>
          <a:off x="0" y="232834"/>
          <a:ext cx="582083" cy="359833"/>
          <a:chOff x="0" y="0"/>
          <a:chExt cx="879" cy="701"/>
        </a:xfrm>
      </xdr:grpSpPr>
      <xdr:sp macro="" textlink="">
        <xdr:nvSpPr>
          <xdr:cNvPr id="3" name="Rectangle 2">
            <a:extLst>
              <a:ext uri="{FF2B5EF4-FFF2-40B4-BE49-F238E27FC236}">
                <a16:creationId xmlns:a16="http://schemas.microsoft.com/office/drawing/2014/main" id="{45288CEB-C981-0727-5363-F1D92225524D}"/>
              </a:ext>
            </a:extLst>
          </xdr:cNvPr>
          <xdr:cNvSpPr>
            <a:spLocks noChangeArrowheads="1"/>
          </xdr:cNvSpPr>
        </xdr:nvSpPr>
        <xdr:spPr bwMode="auto">
          <a:xfrm>
            <a:off x="0" y="0"/>
            <a:ext cx="879" cy="701"/>
          </a:xfrm>
          <a:prstGeom prst="rect">
            <a:avLst/>
          </a:prstGeom>
          <a:blipFill dpi="0" rotWithShape="0">
            <a:blip xmlns:r="http://schemas.openxmlformats.org/officeDocument/2006/relationships"/>
            <a:srcRect/>
            <a:tile tx="0" ty="0" sx="100000" sy="100000" flip="none" algn="tl"/>
          </a:blipFill>
          <a:ln w="9360">
            <a:solidFill>
              <a:srgbClr val="000000"/>
            </a:solidFill>
            <a:miter lim="800000"/>
            <a:headEnd/>
            <a:tailEnd/>
          </a:ln>
        </xdr:spPr>
      </xdr:sp>
      <xdr:pic>
        <xdr:nvPicPr>
          <xdr:cNvPr id="4" name="Picture 3">
            <a:extLst>
              <a:ext uri="{FF2B5EF4-FFF2-40B4-BE49-F238E27FC236}">
                <a16:creationId xmlns:a16="http://schemas.microsoft.com/office/drawing/2014/main" id="{083B6BBE-C867-34A0-5121-19EC8F27D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9" cy="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sp macro="" textlink="">
        <xdr:nvSpPr>
          <xdr:cNvPr id="5" name="Rectangle 4">
            <a:extLst>
              <a:ext uri="{FF2B5EF4-FFF2-40B4-BE49-F238E27FC236}">
                <a16:creationId xmlns:a16="http://schemas.microsoft.com/office/drawing/2014/main" id="{800D001A-8C36-1226-13A0-C6411B67F28E}"/>
              </a:ext>
            </a:extLst>
          </xdr:cNvPr>
          <xdr:cNvSpPr>
            <a:spLocks noChangeArrowheads="1"/>
          </xdr:cNvSpPr>
        </xdr:nvSpPr>
        <xdr:spPr bwMode="auto">
          <a:xfrm>
            <a:off x="0" y="0"/>
            <a:ext cx="879" cy="701"/>
          </a:xfrm>
          <a:prstGeom prst="rect">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projetos\Meus%20documentos\Planilhas\OR&#199;AMENTO%20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abriel%20Dias\Desktop\Prefeitura%20Outros\CAIXA\PLANILHA_MULTIPLA_V3_05\PLANILHA_MULTIPLA_V3_05\PLANILHA%20M&#218;LTIPLA%20V3.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iNFORTEC\Downloads\Planilha%20Or&#231;ament&#225;ria%20CEMEI%20Brej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COMPOS."/>
      <sheetName val="ORÇAMENTO"/>
      <sheetName val="CONCRETO FUNDAÇÃO"/>
      <sheetName val="CONCRETO ESTRUTURA"/>
      <sheetName val="PARETO  |  ABC"/>
      <sheetName val="GRÁFICO"/>
    </sheetNames>
    <sheetDataSet>
      <sheetData sheetId="0">
        <row r="8">
          <cell r="G8">
            <v>2.89</v>
          </cell>
        </row>
        <row r="11">
          <cell r="B11" t="str">
            <v xml:space="preserve">  Pedreiro de acabamento</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refreshError="1"/>
      <sheetData sheetId="1">
        <row r="18">
          <cell r="F18" t="str">
            <v>(SELECIONAR)</v>
          </cell>
        </row>
      </sheetData>
      <sheetData sheetId="2" refreshError="1"/>
      <sheetData sheetId="3">
        <row r="138">
          <cell r="A138" t="str">
            <v>(SELECIONAR)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ADOS"/>
      <sheetName val="NOVO"/>
      <sheetName val="BDI"/>
      <sheetName val="ORÇAMENTO"/>
      <sheetName val="CÁLCULO"/>
      <sheetName val="MEMORIA DE CALCULA"/>
      <sheetName val="EVENTOS"/>
      <sheetName val="CRONO"/>
      <sheetName val="CRONOGRA"/>
      <sheetName val="CRONOPLE"/>
      <sheetName val="PLE"/>
      <sheetName val="QCI"/>
      <sheetName val="BM"/>
      <sheetName val="RRE"/>
      <sheetName val="OFÍCIO"/>
    </sheetNames>
    <sheetDataSet>
      <sheetData sheetId="0">
        <row r="3">
          <cell r="O3">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2702C-EB86-41BA-B483-5021B4AF1266}">
  <sheetPr>
    <tabColor rgb="FF00B050"/>
    <pageSetUpPr fitToPage="1"/>
  </sheetPr>
  <dimension ref="A1:O48"/>
  <sheetViews>
    <sheetView zoomScaleNormal="100" zoomScaleSheetLayoutView="100" workbookViewId="0">
      <selection activeCell="Q34" sqref="Q34:R35"/>
    </sheetView>
  </sheetViews>
  <sheetFormatPr defaultRowHeight="12.75"/>
  <cols>
    <col min="2" max="2" width="12.28515625" customWidth="1"/>
    <col min="3" max="3" width="11.28515625" customWidth="1"/>
    <col min="4" max="4" width="11.5703125" customWidth="1"/>
    <col min="8" max="8" width="10.85546875" customWidth="1"/>
    <col min="9" max="9" width="12.5703125" customWidth="1"/>
    <col min="10" max="10" width="10.7109375" customWidth="1"/>
  </cols>
  <sheetData>
    <row r="1" spans="1:10" ht="18">
      <c r="A1" s="1"/>
      <c r="B1" s="221" t="s">
        <v>5</v>
      </c>
      <c r="C1" s="221"/>
      <c r="D1" s="221"/>
      <c r="E1" s="221"/>
      <c r="F1" s="221"/>
      <c r="G1" s="221"/>
      <c r="H1" s="221"/>
      <c r="I1" s="222"/>
      <c r="J1" s="223"/>
    </row>
    <row r="2" spans="1:10" ht="18">
      <c r="A2" s="39"/>
      <c r="B2" s="40"/>
      <c r="C2" s="40"/>
      <c r="D2" s="40"/>
      <c r="E2" s="40"/>
      <c r="F2" s="40"/>
      <c r="G2" s="40"/>
      <c r="H2" s="40"/>
      <c r="I2" s="41"/>
      <c r="J2" s="42"/>
    </row>
    <row r="3" spans="1:10">
      <c r="A3" s="229" t="s">
        <v>83</v>
      </c>
      <c r="B3" s="229"/>
      <c r="C3" s="229"/>
      <c r="D3" s="229"/>
      <c r="E3" s="229"/>
      <c r="F3" s="229"/>
      <c r="G3" s="229"/>
      <c r="H3" s="229"/>
      <c r="I3" s="229"/>
      <c r="J3" s="229"/>
    </row>
    <row r="4" spans="1:10">
      <c r="A4" s="228" t="s">
        <v>91</v>
      </c>
      <c r="B4" s="228"/>
      <c r="C4" s="228"/>
      <c r="D4" s="228"/>
      <c r="E4" s="228"/>
      <c r="F4" s="228"/>
      <c r="G4" s="228"/>
      <c r="H4" s="228"/>
      <c r="I4" s="228"/>
      <c r="J4" s="228"/>
    </row>
    <row r="5" spans="1:10">
      <c r="A5" s="43" t="s">
        <v>84</v>
      </c>
      <c r="B5" s="44"/>
      <c r="C5" s="45"/>
      <c r="D5" s="45"/>
      <c r="E5" s="46"/>
      <c r="F5" s="46"/>
      <c r="G5" s="46"/>
      <c r="H5" s="46"/>
      <c r="I5" s="46"/>
      <c r="J5" s="46"/>
    </row>
    <row r="6" spans="1:10">
      <c r="A6" s="12"/>
      <c r="B6" s="13"/>
      <c r="C6" s="13"/>
      <c r="D6" s="13"/>
      <c r="E6" s="13"/>
      <c r="F6" s="13"/>
      <c r="G6" s="13"/>
      <c r="H6" s="13"/>
      <c r="I6" s="13"/>
      <c r="J6" s="14"/>
    </row>
    <row r="7" spans="1:10">
      <c r="A7" s="224" t="s">
        <v>6</v>
      </c>
      <c r="B7" s="225"/>
      <c r="C7" s="225"/>
      <c r="D7" s="225"/>
      <c r="E7" s="225"/>
      <c r="F7" s="225"/>
      <c r="G7" s="225"/>
      <c r="H7" s="225"/>
      <c r="I7" s="226">
        <v>0.4</v>
      </c>
      <c r="J7" s="227"/>
    </row>
    <row r="8" spans="1:10">
      <c r="A8" s="217" t="s">
        <v>7</v>
      </c>
      <c r="B8" s="218"/>
      <c r="C8" s="218"/>
      <c r="D8" s="218"/>
      <c r="E8" s="218"/>
      <c r="F8" s="218"/>
      <c r="G8" s="218"/>
      <c r="H8" s="218"/>
      <c r="I8" s="219">
        <v>0.03</v>
      </c>
      <c r="J8" s="220"/>
    </row>
    <row r="9" spans="1:10">
      <c r="A9" s="15"/>
      <c r="B9" s="16"/>
      <c r="C9" s="16"/>
      <c r="D9" s="16"/>
      <c r="E9" s="16"/>
      <c r="F9" s="16"/>
      <c r="G9" s="16"/>
      <c r="H9" s="16"/>
      <c r="I9" s="16"/>
      <c r="J9" s="17"/>
    </row>
    <row r="10" spans="1:10">
      <c r="A10" s="18"/>
      <c r="B10" s="10"/>
      <c r="C10" s="10"/>
      <c r="D10" s="10"/>
      <c r="E10" s="10"/>
      <c r="F10" s="10"/>
      <c r="G10" s="10"/>
      <c r="H10" s="10"/>
      <c r="I10" s="10"/>
      <c r="J10" s="11"/>
    </row>
    <row r="11" spans="1:10">
      <c r="A11" s="230" t="s">
        <v>8</v>
      </c>
      <c r="B11" s="231"/>
      <c r="C11" s="231"/>
      <c r="D11" s="231"/>
      <c r="E11" s="231"/>
      <c r="F11" s="231"/>
      <c r="G11" s="231"/>
      <c r="H11" s="231"/>
      <c r="I11" s="231"/>
      <c r="J11" s="232"/>
    </row>
    <row r="12" spans="1:10">
      <c r="A12" s="18"/>
      <c r="B12" s="10"/>
      <c r="C12" s="10"/>
      <c r="D12" s="10"/>
      <c r="E12" s="10"/>
      <c r="F12" s="10"/>
      <c r="G12" s="10"/>
      <c r="H12" s="10"/>
      <c r="I12" s="10"/>
      <c r="J12" s="11"/>
    </row>
    <row r="13" spans="1:10">
      <c r="A13" s="233" t="s">
        <v>9</v>
      </c>
      <c r="B13" s="234"/>
      <c r="C13" s="234"/>
      <c r="D13" s="234"/>
      <c r="E13" s="234"/>
      <c r="F13" s="234"/>
      <c r="G13" s="234"/>
      <c r="H13" s="234"/>
      <c r="I13" s="234"/>
      <c r="J13" s="235"/>
    </row>
    <row r="14" spans="1:10">
      <c r="A14" s="236" t="s">
        <v>10</v>
      </c>
      <c r="B14" s="237"/>
      <c r="C14" s="237"/>
      <c r="D14" s="237"/>
      <c r="E14" s="237"/>
      <c r="F14" s="237"/>
      <c r="G14" s="237"/>
      <c r="H14" s="237"/>
      <c r="I14" s="237"/>
      <c r="J14" s="238"/>
    </row>
    <row r="15" spans="1:10">
      <c r="A15" s="18"/>
      <c r="B15" s="10"/>
      <c r="C15" s="10"/>
      <c r="D15" s="10"/>
      <c r="E15" s="10"/>
      <c r="F15" s="10"/>
      <c r="G15" s="10"/>
      <c r="H15" s="10"/>
      <c r="I15" s="10"/>
      <c r="J15" s="11"/>
    </row>
    <row r="16" spans="1:10">
      <c r="A16" s="239" t="s">
        <v>11</v>
      </c>
      <c r="B16" s="240"/>
      <c r="C16" s="240"/>
      <c r="D16" s="240"/>
      <c r="E16" s="240"/>
      <c r="F16" s="240"/>
      <c r="G16" s="240"/>
      <c r="H16" s="240"/>
      <c r="I16" s="240" t="s">
        <v>12</v>
      </c>
      <c r="J16" s="241" t="s">
        <v>13</v>
      </c>
    </row>
    <row r="17" spans="1:15">
      <c r="A17" s="239"/>
      <c r="B17" s="240"/>
      <c r="C17" s="240"/>
      <c r="D17" s="240"/>
      <c r="E17" s="240"/>
      <c r="F17" s="240"/>
      <c r="G17" s="240"/>
      <c r="H17" s="240"/>
      <c r="I17" s="240"/>
      <c r="J17" s="241"/>
    </row>
    <row r="18" spans="1:15" ht="14.25">
      <c r="A18" s="246" t="s">
        <v>14</v>
      </c>
      <c r="B18" s="247"/>
      <c r="C18" s="247"/>
      <c r="D18" s="247"/>
      <c r="E18" s="247"/>
      <c r="F18" s="247"/>
      <c r="G18" s="247"/>
      <c r="H18" s="247"/>
      <c r="I18" s="19" t="s">
        <v>15</v>
      </c>
      <c r="J18" s="20">
        <v>3.7999999999999999E-2</v>
      </c>
      <c r="M18" s="20"/>
      <c r="N18" s="202"/>
      <c r="O18" s="203"/>
    </row>
    <row r="19" spans="1:15" ht="14.25">
      <c r="A19" s="246" t="s">
        <v>16</v>
      </c>
      <c r="B19" s="247"/>
      <c r="C19" s="247"/>
      <c r="D19" s="247"/>
      <c r="E19" s="247"/>
      <c r="F19" s="247"/>
      <c r="G19" s="247"/>
      <c r="H19" s="247"/>
      <c r="I19" s="19" t="s">
        <v>17</v>
      </c>
      <c r="J19" s="20">
        <v>3.2000000000000002E-3</v>
      </c>
      <c r="M19" s="20"/>
      <c r="N19" s="202"/>
      <c r="O19" s="203"/>
    </row>
    <row r="20" spans="1:15" ht="14.25">
      <c r="A20" s="246" t="s">
        <v>18</v>
      </c>
      <c r="B20" s="247"/>
      <c r="C20" s="247"/>
      <c r="D20" s="247"/>
      <c r="E20" s="247"/>
      <c r="F20" s="247"/>
      <c r="G20" s="247"/>
      <c r="H20" s="247"/>
      <c r="I20" s="19" t="s">
        <v>19</v>
      </c>
      <c r="J20" s="20">
        <v>5.0000000000000001E-3</v>
      </c>
      <c r="M20" s="20"/>
      <c r="N20" s="202"/>
      <c r="O20" s="203"/>
    </row>
    <row r="21" spans="1:15" ht="14.25">
      <c r="A21" s="246" t="s">
        <v>20</v>
      </c>
      <c r="B21" s="247"/>
      <c r="C21" s="247"/>
      <c r="D21" s="247"/>
      <c r="E21" s="247"/>
      <c r="F21" s="247"/>
      <c r="G21" s="247"/>
      <c r="H21" s="247"/>
      <c r="I21" s="19" t="s">
        <v>21</v>
      </c>
      <c r="J21" s="20">
        <v>1.0200000000000001E-2</v>
      </c>
      <c r="M21" s="20"/>
      <c r="N21" s="202"/>
      <c r="O21" s="203"/>
    </row>
    <row r="22" spans="1:15" ht="14.25">
      <c r="A22" s="246" t="s">
        <v>22</v>
      </c>
      <c r="B22" s="247"/>
      <c r="C22" s="247"/>
      <c r="D22" s="247"/>
      <c r="E22" s="247"/>
      <c r="F22" s="247"/>
      <c r="G22" s="247"/>
      <c r="H22" s="247"/>
      <c r="I22" s="19" t="s">
        <v>23</v>
      </c>
      <c r="J22" s="20">
        <v>3.5099999999999999E-2</v>
      </c>
      <c r="M22" s="20"/>
      <c r="N22" s="202"/>
      <c r="O22" s="203"/>
    </row>
    <row r="23" spans="1:15" ht="14.25">
      <c r="A23" s="246" t="s">
        <v>24</v>
      </c>
      <c r="B23" s="247"/>
      <c r="C23" s="247"/>
      <c r="D23" s="247"/>
      <c r="E23" s="247"/>
      <c r="F23" s="247"/>
      <c r="G23" s="247"/>
      <c r="H23" s="247"/>
      <c r="I23" s="19" t="s">
        <v>25</v>
      </c>
      <c r="J23" s="20">
        <v>3.6499999999999998E-2</v>
      </c>
      <c r="M23" s="20"/>
      <c r="N23" s="202"/>
      <c r="O23" s="203"/>
    </row>
    <row r="24" spans="1:15">
      <c r="A24" s="246" t="s">
        <v>26</v>
      </c>
      <c r="B24" s="247"/>
      <c r="C24" s="247"/>
      <c r="D24" s="247"/>
      <c r="E24" s="247"/>
      <c r="F24" s="247"/>
      <c r="G24" s="247"/>
      <c r="H24" s="247"/>
      <c r="I24" s="19" t="s">
        <v>27</v>
      </c>
      <c r="J24" s="21">
        <v>0.03</v>
      </c>
      <c r="M24" s="21"/>
    </row>
    <row r="25" spans="1:15">
      <c r="A25" s="246" t="s">
        <v>28</v>
      </c>
      <c r="B25" s="247"/>
      <c r="C25" s="247"/>
      <c r="D25" s="247"/>
      <c r="E25" s="247"/>
      <c r="F25" s="247"/>
      <c r="G25" s="247"/>
      <c r="H25" s="247"/>
      <c r="I25" s="19" t="s">
        <v>29</v>
      </c>
      <c r="J25" s="21">
        <v>4.4999999999999998E-2</v>
      </c>
      <c r="M25" s="21"/>
    </row>
    <row r="26" spans="1:15">
      <c r="A26" s="248" t="s">
        <v>30</v>
      </c>
      <c r="B26" s="249"/>
      <c r="C26" s="249"/>
      <c r="D26" s="249"/>
      <c r="E26" s="249"/>
      <c r="F26" s="249"/>
      <c r="G26" s="249"/>
      <c r="H26" s="249"/>
      <c r="I26" s="22" t="s">
        <v>31</v>
      </c>
      <c r="J26" s="23">
        <v>0.23119999999999999</v>
      </c>
      <c r="M26" s="23"/>
    </row>
    <row r="27" spans="1:15">
      <c r="A27" s="18"/>
      <c r="B27" s="10"/>
      <c r="C27" s="10"/>
      <c r="D27" s="10"/>
      <c r="E27" s="10"/>
      <c r="F27" s="10"/>
      <c r="G27" s="10"/>
      <c r="H27" s="10"/>
      <c r="I27" s="10"/>
      <c r="J27" s="11"/>
      <c r="L27">
        <v>23.12</v>
      </c>
    </row>
    <row r="28" spans="1:15">
      <c r="A28" s="24"/>
      <c r="B28" s="250"/>
      <c r="C28" s="250"/>
      <c r="D28" s="250"/>
      <c r="E28" s="250"/>
      <c r="F28" s="250"/>
      <c r="G28" s="250"/>
      <c r="H28" s="250"/>
      <c r="I28" s="250"/>
      <c r="J28" s="251"/>
    </row>
    <row r="29" spans="1:15">
      <c r="A29" s="18"/>
      <c r="B29" s="10"/>
      <c r="C29" s="10"/>
      <c r="D29" s="10"/>
      <c r="E29" s="10"/>
      <c r="F29" s="10"/>
      <c r="G29" s="10"/>
      <c r="H29" s="10"/>
      <c r="I29" s="10"/>
      <c r="J29" s="11"/>
    </row>
    <row r="30" spans="1:15">
      <c r="A30" s="252" t="s">
        <v>32</v>
      </c>
      <c r="B30" s="253"/>
      <c r="C30" s="253"/>
      <c r="D30" s="253"/>
      <c r="E30" s="253"/>
      <c r="F30" s="253"/>
      <c r="G30" s="253"/>
      <c r="H30" s="253"/>
      <c r="I30" s="253"/>
      <c r="J30" s="254"/>
    </row>
    <row r="31" spans="1:15">
      <c r="A31" s="25"/>
      <c r="B31" s="26"/>
      <c r="C31" s="26"/>
      <c r="D31" s="242" t="s">
        <v>33</v>
      </c>
      <c r="E31" s="243" t="s">
        <v>34</v>
      </c>
      <c r="F31" s="243"/>
      <c r="G31" s="243"/>
      <c r="H31" s="244" t="s">
        <v>35</v>
      </c>
      <c r="I31" s="26"/>
      <c r="J31" s="27"/>
    </row>
    <row r="32" spans="1:15">
      <c r="A32" s="25"/>
      <c r="B32" s="26"/>
      <c r="C32" s="26"/>
      <c r="D32" s="242"/>
      <c r="E32" s="245" t="s">
        <v>36</v>
      </c>
      <c r="F32" s="245"/>
      <c r="G32" s="245"/>
      <c r="H32" s="244"/>
      <c r="I32" s="26"/>
      <c r="J32" s="27"/>
    </row>
    <row r="33" spans="1:10">
      <c r="A33" s="4"/>
      <c r="B33" s="5"/>
      <c r="C33" s="5"/>
      <c r="D33" s="5"/>
      <c r="E33" s="5"/>
      <c r="F33" s="5"/>
      <c r="G33" s="5"/>
      <c r="H33" s="5"/>
      <c r="I33" s="5"/>
      <c r="J33" s="6"/>
    </row>
    <row r="34" spans="1:10" ht="32.25" customHeight="1">
      <c r="A34" s="263" t="s">
        <v>37</v>
      </c>
      <c r="B34" s="264"/>
      <c r="C34" s="264"/>
      <c r="D34" s="264"/>
      <c r="E34" s="264"/>
      <c r="F34" s="264"/>
      <c r="G34" s="264"/>
      <c r="H34" s="264"/>
      <c r="I34" s="264"/>
      <c r="J34" s="265"/>
    </row>
    <row r="35" spans="1:10">
      <c r="A35" s="18"/>
      <c r="B35" s="10"/>
      <c r="C35" s="10"/>
      <c r="D35" s="10"/>
      <c r="E35" s="10"/>
      <c r="F35" s="10"/>
      <c r="G35" s="10"/>
      <c r="H35" s="10"/>
      <c r="I35" s="10"/>
      <c r="J35" s="11"/>
    </row>
    <row r="36" spans="1:10" ht="24" customHeight="1">
      <c r="A36" s="263" t="s">
        <v>38</v>
      </c>
      <c r="B36" s="264"/>
      <c r="C36" s="264"/>
      <c r="D36" s="264"/>
      <c r="E36" s="264"/>
      <c r="F36" s="264"/>
      <c r="G36" s="264"/>
      <c r="H36" s="264"/>
      <c r="I36" s="264"/>
      <c r="J36" s="265"/>
    </row>
    <row r="37" spans="1:10">
      <c r="A37" s="18"/>
      <c r="B37" s="10"/>
      <c r="C37" s="10"/>
      <c r="D37" s="10"/>
      <c r="E37" s="10"/>
      <c r="F37" s="10"/>
      <c r="G37" s="10"/>
      <c r="H37" s="10"/>
      <c r="I37" s="10"/>
      <c r="J37" s="11"/>
    </row>
    <row r="38" spans="1:10">
      <c r="A38" s="18" t="s">
        <v>3</v>
      </c>
      <c r="B38" s="10"/>
      <c r="C38" s="10"/>
      <c r="D38" s="10"/>
      <c r="E38" s="10"/>
      <c r="F38" s="10"/>
      <c r="G38" s="10"/>
      <c r="H38" s="10"/>
      <c r="I38" s="10"/>
      <c r="J38" s="11"/>
    </row>
    <row r="39" spans="1:10">
      <c r="A39" s="266" t="s">
        <v>354</v>
      </c>
      <c r="B39" s="267"/>
      <c r="C39" s="267"/>
      <c r="D39" s="267"/>
      <c r="E39" s="267"/>
      <c r="F39" s="267"/>
      <c r="G39" s="267"/>
      <c r="H39" s="267"/>
      <c r="I39" s="267"/>
      <c r="J39" s="268"/>
    </row>
    <row r="40" spans="1:10">
      <c r="A40" s="18"/>
      <c r="B40" s="10"/>
      <c r="C40" s="10"/>
      <c r="D40" s="10"/>
      <c r="E40" s="10"/>
      <c r="F40" s="10"/>
      <c r="G40" s="10"/>
      <c r="H40" s="10"/>
      <c r="I40" s="10"/>
      <c r="J40" s="11"/>
    </row>
    <row r="41" spans="1:10">
      <c r="A41" s="269" t="s">
        <v>137</v>
      </c>
      <c r="B41" s="270"/>
      <c r="C41" s="270"/>
      <c r="D41" s="270"/>
      <c r="E41" s="10"/>
      <c r="F41" s="10"/>
      <c r="G41" s="271" t="s">
        <v>85</v>
      </c>
      <c r="H41" s="271"/>
      <c r="I41" s="271"/>
      <c r="J41" s="272"/>
    </row>
    <row r="42" spans="1:10">
      <c r="A42" s="255"/>
      <c r="B42" s="256"/>
      <c r="C42" s="256"/>
      <c r="D42" s="256"/>
      <c r="E42" s="10"/>
      <c r="F42" s="28"/>
      <c r="G42" s="7"/>
      <c r="H42" s="29"/>
      <c r="I42" s="29"/>
      <c r="J42" s="30"/>
    </row>
    <row r="43" spans="1:10">
      <c r="A43" s="18"/>
      <c r="B43" s="10"/>
      <c r="C43" s="10"/>
      <c r="D43" s="10"/>
      <c r="E43" s="10"/>
      <c r="F43" s="10"/>
      <c r="G43" s="10"/>
      <c r="H43" s="10"/>
      <c r="I43" s="10"/>
      <c r="J43" s="11"/>
    </row>
    <row r="44" spans="1:10">
      <c r="A44" s="255"/>
      <c r="B44" s="256"/>
      <c r="C44" s="256"/>
      <c r="D44" s="256"/>
      <c r="E44" s="10"/>
      <c r="F44" s="10"/>
      <c r="G44" s="257"/>
      <c r="H44" s="257"/>
      <c r="I44" s="257"/>
      <c r="J44" s="258"/>
    </row>
    <row r="45" spans="1:10">
      <c r="A45" s="259" t="s">
        <v>39</v>
      </c>
      <c r="B45" s="260"/>
      <c r="C45" s="260"/>
      <c r="D45" s="260"/>
      <c r="E45" s="10"/>
      <c r="F45" s="10"/>
      <c r="G45" s="261" t="s">
        <v>51</v>
      </c>
      <c r="H45" s="261"/>
      <c r="I45" s="261"/>
      <c r="J45" s="262"/>
    </row>
    <row r="46" spans="1:10">
      <c r="A46" s="2" t="s">
        <v>40</v>
      </c>
      <c r="B46" s="31" t="s">
        <v>64</v>
      </c>
      <c r="C46" s="32"/>
      <c r="D46" s="32"/>
      <c r="E46" s="10"/>
      <c r="F46" s="10"/>
      <c r="G46" s="3" t="s">
        <v>40</v>
      </c>
      <c r="H46" s="33" t="s">
        <v>49</v>
      </c>
      <c r="I46" s="32"/>
      <c r="J46" s="34"/>
    </row>
    <row r="47" spans="1:10">
      <c r="A47" s="2" t="s">
        <v>65</v>
      </c>
      <c r="B47" s="31">
        <v>5070741588</v>
      </c>
      <c r="C47" s="32"/>
      <c r="D47" s="32"/>
      <c r="E47" s="10"/>
      <c r="F47" s="10"/>
      <c r="G47" s="3"/>
      <c r="H47" s="31"/>
      <c r="I47" s="32"/>
      <c r="J47" s="34"/>
    </row>
    <row r="48" spans="1:10" ht="13.5" thickBot="1">
      <c r="A48" s="8"/>
      <c r="B48" s="35"/>
      <c r="C48" s="36"/>
      <c r="D48" s="36"/>
      <c r="E48" s="37"/>
      <c r="F48" s="37"/>
      <c r="G48" s="9"/>
      <c r="H48" s="35"/>
      <c r="I48" s="36"/>
      <c r="J48" s="38"/>
    </row>
  </sheetData>
  <mergeCells count="39">
    <mergeCell ref="A44:D44"/>
    <mergeCell ref="G44:J44"/>
    <mergeCell ref="A45:D45"/>
    <mergeCell ref="G45:J45"/>
    <mergeCell ref="A34:J34"/>
    <mergeCell ref="A36:J36"/>
    <mergeCell ref="A39:J39"/>
    <mergeCell ref="A41:D41"/>
    <mergeCell ref="G41:J41"/>
    <mergeCell ref="A42:D42"/>
    <mergeCell ref="D31:D32"/>
    <mergeCell ref="E31:G31"/>
    <mergeCell ref="H31:H32"/>
    <mergeCell ref="E32:G32"/>
    <mergeCell ref="A18:H18"/>
    <mergeCell ref="A19:H19"/>
    <mergeCell ref="A20:H20"/>
    <mergeCell ref="A21:H21"/>
    <mergeCell ref="A22:H22"/>
    <mergeCell ref="A23:H23"/>
    <mergeCell ref="A24:H24"/>
    <mergeCell ref="A25:H25"/>
    <mergeCell ref="A26:H26"/>
    <mergeCell ref="B28:J28"/>
    <mergeCell ref="A30:J30"/>
    <mergeCell ref="A11:J11"/>
    <mergeCell ref="A13:J13"/>
    <mergeCell ref="A14:J14"/>
    <mergeCell ref="A16:H17"/>
    <mergeCell ref="I16:I17"/>
    <mergeCell ref="J16:J17"/>
    <mergeCell ref="A8:H8"/>
    <mergeCell ref="I8:J8"/>
    <mergeCell ref="B1:H1"/>
    <mergeCell ref="I1:J1"/>
    <mergeCell ref="A7:H7"/>
    <mergeCell ref="I7:J7"/>
    <mergeCell ref="A4:J4"/>
    <mergeCell ref="A3:J3"/>
  </mergeCells>
  <conditionalFormatting sqref="A26:J26">
    <cfRule type="expression" dxfId="1" priority="2" stopIfTrue="1">
      <formula>DESONERACAO="não"</formula>
    </cfRule>
  </conditionalFormatting>
  <conditionalFormatting sqref="M26">
    <cfRule type="expression" dxfId="0" priority="1" stopIfTrue="1">
      <formula>DESONERACAO="não"</formula>
    </cfRule>
  </conditionalFormatting>
  <dataValidations count="5">
    <dataValidation type="decimal" allowBlank="1" showInputMessage="1" showErrorMessage="1" errorTitle="Valor não permitido" error="Digite um percentual entre 0% e 100%." promptTitle="Valores admissíveis:" prompt="Insira valores entre 0 e 100%." sqref="I7:J7" xr:uid="{3419B282-89B3-42E1-B973-BC0C21D4FF6D}">
      <formula1>0</formula1>
      <formula2>1</formula2>
    </dataValidation>
    <dataValidation type="decimal" operator="greaterThanOrEqual" allowBlank="1" showInputMessage="1" showErrorMessage="1" errorTitle="Valor não permitido" error="Digite um percentual entre 0% e 100%." promptTitle="Valores comuns:" prompt="Normalmente entre 2 e 5%." sqref="I8:J8" xr:uid="{49BC11A1-14DD-4560-8B8F-D9FBCD40C46B}">
      <formula1>0</formula1>
      <formula2>0</formula2>
    </dataValidation>
    <dataValidation operator="greaterThanOrEqual" allowBlank="1" showErrorMessage="1" errorTitle="Erro de valores" error="Digite um valor igual a 0% ou 2%." sqref="J25 M25" xr:uid="{027DC63B-D1A4-44D3-BE8E-3F4AEB6DAE2E}">
      <formula1>0</formula1>
      <formula2>0</formula2>
    </dataValidation>
    <dataValidation type="decimal" allowBlank="1" showErrorMessage="1" errorTitle="Erro de valores" error="Digite um valor maior do que 0." sqref="J24 M24" xr:uid="{23A79589-0D45-4F3E-8AEA-E4B2642BAD48}">
      <formula1>0</formula1>
      <formula2>1</formula2>
    </dataValidation>
    <dataValidation type="decimal" allowBlank="1" showErrorMessage="1" errorTitle="Erro de valores" error="Digite um valor entre 0% e 100%" sqref="J18:J23 M18:M23" xr:uid="{4AA02544-48A7-4F39-BFCA-DE59E09B868B}">
      <formula1>0</formula1>
      <formula2>1</formula2>
    </dataValidation>
  </dataValidations>
  <pageMargins left="0.51181102362204722" right="0.51181102362204722" top="1.7716535433070868" bottom="0.78740157480314965" header="0.31496062992125984" footer="0.31496062992125984"/>
  <pageSetup paperSize="9" scale="89" orientation="portrait"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00CE-D4BB-4093-88F2-051C1216D277}">
  <sheetPr>
    <tabColor rgb="FF00B050"/>
    <pageSetUpPr fitToPage="1"/>
  </sheetPr>
  <dimension ref="A1:R327"/>
  <sheetViews>
    <sheetView topLeftCell="A242" zoomScale="93" zoomScaleNormal="93" zoomScaleSheetLayoutView="70" workbookViewId="0">
      <selection activeCell="C12" sqref="C12"/>
    </sheetView>
  </sheetViews>
  <sheetFormatPr defaultColWidth="8.42578125" defaultRowHeight="18"/>
  <cols>
    <col min="1" max="1" width="11.5703125" style="55" customWidth="1"/>
    <col min="2" max="2" width="96.85546875" style="54" customWidth="1"/>
    <col min="3" max="3" width="11.140625" style="53" customWidth="1"/>
    <col min="4" max="4" width="11.28515625" style="51" customWidth="1"/>
    <col min="5" max="5" width="15.140625" style="52" customWidth="1"/>
    <col min="6" max="6" width="19.85546875" style="52" customWidth="1"/>
    <col min="7" max="7" width="32" style="51" customWidth="1"/>
    <col min="8" max="16384" width="8.42578125" style="47"/>
  </cols>
  <sheetData>
    <row r="1" spans="1:18" s="81" customFormat="1" ht="50.1" customHeight="1">
      <c r="A1" s="89"/>
      <c r="B1" s="304" t="s">
        <v>355</v>
      </c>
      <c r="C1" s="305"/>
      <c r="D1" s="305"/>
      <c r="E1" s="305"/>
      <c r="F1" s="305"/>
      <c r="G1" s="305"/>
    </row>
    <row r="2" spans="1:18" s="83" customFormat="1" ht="24.95" customHeight="1">
      <c r="A2" s="306" t="s">
        <v>360</v>
      </c>
      <c r="B2" s="307"/>
      <c r="C2" s="308" t="s">
        <v>71</v>
      </c>
      <c r="D2" s="309"/>
      <c r="E2" s="88">
        <v>31255840</v>
      </c>
      <c r="F2" s="87" t="s">
        <v>72</v>
      </c>
      <c r="G2" s="84" t="s">
        <v>87</v>
      </c>
    </row>
    <row r="3" spans="1:18" s="83" customFormat="1" ht="24.95" customHeight="1">
      <c r="A3" s="310" t="s">
        <v>359</v>
      </c>
      <c r="B3" s="311"/>
      <c r="C3" s="86" t="s">
        <v>27</v>
      </c>
      <c r="D3" s="85">
        <v>0.03</v>
      </c>
      <c r="E3" s="84" t="s">
        <v>73</v>
      </c>
      <c r="F3" s="306" t="s">
        <v>92</v>
      </c>
      <c r="G3" s="311"/>
    </row>
    <row r="4" spans="1:18" s="81" customFormat="1" ht="26.25" customHeight="1">
      <c r="A4" s="294" t="s">
        <v>0</v>
      </c>
      <c r="B4" s="296" t="s">
        <v>4</v>
      </c>
      <c r="C4" s="296" t="s">
        <v>74</v>
      </c>
      <c r="D4" s="298"/>
      <c r="E4" s="299"/>
      <c r="F4" s="300"/>
      <c r="G4" s="82"/>
    </row>
    <row r="5" spans="1:18" s="78" customFormat="1" ht="18.75">
      <c r="A5" s="295"/>
      <c r="B5" s="297"/>
      <c r="C5" s="297"/>
      <c r="D5" s="79" t="s">
        <v>77</v>
      </c>
      <c r="E5" s="301" t="s">
        <v>81</v>
      </c>
      <c r="F5" s="302"/>
      <c r="G5" s="303"/>
    </row>
    <row r="6" spans="1:18" s="73" customFormat="1" ht="18.75">
      <c r="A6" s="106" t="s">
        <v>106</v>
      </c>
      <c r="B6" s="107" t="s">
        <v>306</v>
      </c>
      <c r="C6" s="108"/>
      <c r="D6" s="109"/>
      <c r="E6" s="282"/>
      <c r="F6" s="282"/>
      <c r="G6" s="282"/>
    </row>
    <row r="7" spans="1:18" s="73" customFormat="1" ht="56.25" customHeight="1">
      <c r="A7" s="114" t="s">
        <v>107</v>
      </c>
      <c r="B7" s="115" t="s">
        <v>305</v>
      </c>
      <c r="C7" s="116" t="s">
        <v>1</v>
      </c>
      <c r="D7" s="117">
        <v>48.9</v>
      </c>
      <c r="E7" s="273" t="s">
        <v>58</v>
      </c>
      <c r="F7" s="274"/>
      <c r="G7" s="274"/>
    </row>
    <row r="8" spans="1:18" s="73" customFormat="1" ht="93.75" customHeight="1">
      <c r="A8" s="121"/>
      <c r="B8" s="122" t="s">
        <v>304</v>
      </c>
      <c r="C8" s="116"/>
      <c r="D8" s="117"/>
      <c r="E8" s="207"/>
      <c r="F8" s="209"/>
      <c r="G8" s="210"/>
      <c r="H8" s="289"/>
      <c r="I8" s="290"/>
      <c r="J8" s="290"/>
      <c r="K8" s="290"/>
      <c r="L8" s="290"/>
      <c r="M8" s="290"/>
      <c r="N8" s="290"/>
      <c r="O8" s="290"/>
      <c r="P8" s="290"/>
      <c r="Q8" s="290"/>
      <c r="R8" s="290"/>
    </row>
    <row r="9" spans="1:18" s="74" customFormat="1" ht="18.75">
      <c r="A9" s="121"/>
      <c r="B9" s="122"/>
      <c r="C9" s="116"/>
      <c r="D9" s="117"/>
      <c r="E9" s="207"/>
      <c r="F9" s="209"/>
      <c r="G9" s="210"/>
    </row>
    <row r="10" spans="1:18" s="74" customFormat="1" ht="18.75">
      <c r="A10" s="121"/>
      <c r="B10" s="122"/>
      <c r="C10" s="116"/>
      <c r="D10" s="117"/>
      <c r="E10" s="207"/>
      <c r="F10" s="209"/>
      <c r="G10" s="210"/>
    </row>
    <row r="11" spans="1:18" s="73" customFormat="1" ht="31.5">
      <c r="A11" s="121" t="s">
        <v>108</v>
      </c>
      <c r="B11" s="125" t="s">
        <v>303</v>
      </c>
      <c r="C11" s="116" t="s">
        <v>74</v>
      </c>
      <c r="D11" s="117">
        <v>1</v>
      </c>
      <c r="E11" s="273" t="s">
        <v>330</v>
      </c>
      <c r="F11" s="274"/>
      <c r="G11" s="274"/>
    </row>
    <row r="12" spans="1:18" s="73" customFormat="1" ht="126">
      <c r="A12" s="121"/>
      <c r="B12" s="126" t="s">
        <v>302</v>
      </c>
      <c r="C12" s="116"/>
      <c r="D12" s="117"/>
      <c r="E12" s="207"/>
      <c r="F12" s="209"/>
      <c r="G12" s="210"/>
    </row>
    <row r="13" spans="1:18" s="73" customFormat="1" ht="37.5" customHeight="1">
      <c r="A13" s="121" t="s">
        <v>109</v>
      </c>
      <c r="B13" s="129" t="s">
        <v>301</v>
      </c>
      <c r="C13" s="116" t="s">
        <v>322</v>
      </c>
      <c r="D13" s="117">
        <v>265.2</v>
      </c>
      <c r="E13" s="273" t="s">
        <v>346</v>
      </c>
      <c r="F13" s="274"/>
      <c r="G13" s="274"/>
    </row>
    <row r="14" spans="1:18" s="73" customFormat="1" ht="129" customHeight="1">
      <c r="A14" s="121"/>
      <c r="B14" s="122" t="s">
        <v>300</v>
      </c>
      <c r="C14" s="116"/>
      <c r="D14" s="117"/>
      <c r="E14" s="207"/>
      <c r="F14" s="209"/>
      <c r="G14" s="210"/>
    </row>
    <row r="15" spans="1:18" s="74" customFormat="1" ht="18.75">
      <c r="A15" s="121"/>
      <c r="B15" s="129"/>
      <c r="C15" s="116"/>
      <c r="D15" s="117"/>
      <c r="E15" s="207"/>
      <c r="F15" s="209"/>
      <c r="G15" s="210"/>
    </row>
    <row r="16" spans="1:18" s="73" customFormat="1" ht="18.75">
      <c r="A16" s="121" t="s">
        <v>299</v>
      </c>
      <c r="B16" s="131" t="s">
        <v>298</v>
      </c>
      <c r="C16" s="116" t="s">
        <v>74</v>
      </c>
      <c r="D16" s="117">
        <v>1</v>
      </c>
      <c r="E16" s="273" t="s">
        <v>330</v>
      </c>
      <c r="F16" s="274"/>
      <c r="G16" s="274"/>
    </row>
    <row r="17" spans="1:11" s="74" customFormat="1" ht="18.75">
      <c r="A17" s="121"/>
      <c r="B17" s="132"/>
      <c r="C17" s="116"/>
      <c r="D17" s="117"/>
      <c r="E17" s="207"/>
      <c r="F17" s="209"/>
      <c r="G17" s="210"/>
    </row>
    <row r="18" spans="1:11" s="74" customFormat="1" ht="18.75">
      <c r="A18" s="121"/>
      <c r="B18" s="133"/>
      <c r="C18" s="134"/>
      <c r="D18" s="135"/>
      <c r="E18" s="207"/>
      <c r="F18" s="209"/>
      <c r="G18" s="210"/>
      <c r="H18" s="291"/>
      <c r="I18" s="291"/>
      <c r="J18" s="291"/>
      <c r="K18" s="291"/>
    </row>
    <row r="19" spans="1:11" s="73" customFormat="1" ht="18.75">
      <c r="A19" s="106" t="s">
        <v>110</v>
      </c>
      <c r="B19" s="107" t="s">
        <v>297</v>
      </c>
      <c r="C19" s="108"/>
      <c r="D19" s="108"/>
      <c r="E19" s="209"/>
      <c r="F19" s="209"/>
      <c r="G19" s="210"/>
    </row>
    <row r="20" spans="1:11" s="74" customFormat="1" ht="18.75">
      <c r="A20" s="121"/>
      <c r="B20" s="129"/>
      <c r="C20" s="116"/>
      <c r="D20" s="140"/>
      <c r="E20" s="207"/>
      <c r="F20" s="209"/>
      <c r="G20" s="210"/>
    </row>
    <row r="21" spans="1:11" s="73" customFormat="1" ht="111.75" customHeight="1">
      <c r="A21" s="121" t="s">
        <v>112</v>
      </c>
      <c r="B21" s="129" t="s">
        <v>296</v>
      </c>
      <c r="C21" s="116" t="s">
        <v>323</v>
      </c>
      <c r="D21" s="117">
        <v>24.71</v>
      </c>
      <c r="E21" s="273" t="s">
        <v>52</v>
      </c>
      <c r="F21" s="274"/>
      <c r="G21" s="274"/>
    </row>
    <row r="22" spans="1:11" s="73" customFormat="1" ht="63">
      <c r="A22" s="121"/>
      <c r="B22" s="122" t="s">
        <v>295</v>
      </c>
      <c r="C22" s="116"/>
      <c r="D22" s="117"/>
      <c r="E22" s="207"/>
      <c r="F22" s="209"/>
      <c r="G22" s="210"/>
    </row>
    <row r="23" spans="1:11" s="74" customFormat="1" ht="18.75">
      <c r="A23" s="121"/>
      <c r="B23" s="129"/>
      <c r="C23" s="116"/>
      <c r="D23" s="117"/>
      <c r="E23" s="207"/>
      <c r="F23" s="209"/>
      <c r="G23" s="210"/>
    </row>
    <row r="24" spans="1:11" s="74" customFormat="1" ht="18.75">
      <c r="A24" s="121"/>
      <c r="B24" s="129"/>
      <c r="C24" s="116"/>
      <c r="D24" s="117"/>
      <c r="E24" s="207"/>
      <c r="F24" s="209"/>
      <c r="G24" s="210"/>
    </row>
    <row r="25" spans="1:11" s="73" customFormat="1" ht="21" customHeight="1">
      <c r="A25" s="121" t="s">
        <v>113</v>
      </c>
      <c r="B25" s="129" t="s">
        <v>294</v>
      </c>
      <c r="C25" s="116" t="s">
        <v>322</v>
      </c>
      <c r="D25" s="117">
        <v>37.76</v>
      </c>
      <c r="E25" s="273" t="s">
        <v>53</v>
      </c>
      <c r="F25" s="274"/>
      <c r="G25" s="274"/>
    </row>
    <row r="26" spans="1:11" s="73" customFormat="1" ht="62.25" customHeight="1">
      <c r="A26" s="121"/>
      <c r="B26" s="122" t="s">
        <v>293</v>
      </c>
      <c r="C26" s="116"/>
      <c r="D26" s="117"/>
      <c r="E26" s="273"/>
      <c r="F26" s="274"/>
      <c r="G26" s="274"/>
    </row>
    <row r="27" spans="1:11" s="74" customFormat="1" ht="18.75">
      <c r="A27" s="121"/>
      <c r="B27" s="129"/>
      <c r="C27" s="116"/>
      <c r="D27" s="117"/>
      <c r="E27" s="273"/>
      <c r="F27" s="274"/>
      <c r="G27" s="274"/>
    </row>
    <row r="28" spans="1:11" s="74" customFormat="1" ht="18.75">
      <c r="A28" s="121"/>
      <c r="B28" s="129"/>
      <c r="C28" s="116"/>
      <c r="D28" s="117"/>
      <c r="E28" s="207"/>
      <c r="F28" s="209"/>
      <c r="G28" s="210"/>
    </row>
    <row r="29" spans="1:11" s="73" customFormat="1" ht="31.5">
      <c r="A29" s="121" t="s">
        <v>114</v>
      </c>
      <c r="B29" s="129" t="s">
        <v>292</v>
      </c>
      <c r="C29" s="116" t="s">
        <v>323</v>
      </c>
      <c r="D29" s="140">
        <v>63.14</v>
      </c>
      <c r="E29" s="273" t="s">
        <v>331</v>
      </c>
      <c r="F29" s="274"/>
      <c r="G29" s="274"/>
    </row>
    <row r="30" spans="1:11" s="73" customFormat="1" ht="66" customHeight="1">
      <c r="A30" s="121"/>
      <c r="B30" s="122" t="s">
        <v>291</v>
      </c>
      <c r="C30" s="116"/>
      <c r="D30" s="140"/>
      <c r="E30" s="273"/>
      <c r="F30" s="274"/>
      <c r="G30" s="274"/>
    </row>
    <row r="31" spans="1:11" s="74" customFormat="1" ht="18.75">
      <c r="A31" s="121"/>
      <c r="B31" s="122"/>
      <c r="C31" s="116"/>
      <c r="D31" s="140"/>
      <c r="E31" s="207"/>
      <c r="F31" s="209"/>
      <c r="G31" s="210"/>
    </row>
    <row r="32" spans="1:11" s="74" customFormat="1" ht="18.75">
      <c r="A32" s="121"/>
      <c r="B32" s="129"/>
      <c r="C32" s="116"/>
      <c r="D32" s="117"/>
      <c r="E32" s="207"/>
      <c r="F32" s="209"/>
      <c r="G32" s="210"/>
    </row>
    <row r="33" spans="1:7" s="73" customFormat="1" ht="18" customHeight="1">
      <c r="A33" s="121" t="s">
        <v>111</v>
      </c>
      <c r="B33" s="141" t="s">
        <v>290</v>
      </c>
      <c r="C33" s="116" t="s">
        <v>323</v>
      </c>
      <c r="D33" s="117">
        <v>132.6</v>
      </c>
      <c r="E33" s="273" t="s">
        <v>332</v>
      </c>
      <c r="F33" s="274"/>
      <c r="G33" s="274"/>
    </row>
    <row r="34" spans="1:7" s="73" customFormat="1" ht="96.75" customHeight="1">
      <c r="A34" s="121"/>
      <c r="B34" s="122" t="s">
        <v>289</v>
      </c>
      <c r="C34" s="142"/>
      <c r="D34" s="117"/>
      <c r="E34" s="273"/>
      <c r="F34" s="274"/>
      <c r="G34" s="274"/>
    </row>
    <row r="35" spans="1:7" s="73" customFormat="1" ht="18.75">
      <c r="A35" s="106" t="s">
        <v>115</v>
      </c>
      <c r="B35" s="107" t="s">
        <v>287</v>
      </c>
      <c r="C35" s="108"/>
      <c r="D35" s="109"/>
      <c r="E35" s="206"/>
      <c r="F35" s="206"/>
      <c r="G35" s="210"/>
    </row>
    <row r="36" spans="1:7" s="73" customFormat="1" ht="18.75">
      <c r="A36" s="121" t="s">
        <v>118</v>
      </c>
      <c r="B36" s="115" t="s">
        <v>324</v>
      </c>
      <c r="C36" s="116" t="s">
        <v>41</v>
      </c>
      <c r="D36" s="145">
        <v>765.6</v>
      </c>
      <c r="E36" s="273" t="s">
        <v>57</v>
      </c>
      <c r="F36" s="274"/>
      <c r="G36" s="274"/>
    </row>
    <row r="37" spans="1:7" s="73" customFormat="1" ht="78.75">
      <c r="A37" s="121"/>
      <c r="B37" s="122" t="s">
        <v>286</v>
      </c>
      <c r="C37" s="116"/>
      <c r="D37" s="145"/>
      <c r="E37" s="273"/>
      <c r="F37" s="274"/>
      <c r="G37" s="274"/>
    </row>
    <row r="38" spans="1:7" s="73" customFormat="1" ht="63" customHeight="1">
      <c r="A38" s="121" t="s">
        <v>119</v>
      </c>
      <c r="B38" s="129" t="s">
        <v>285</v>
      </c>
      <c r="C38" s="116" t="s">
        <v>322</v>
      </c>
      <c r="D38" s="117">
        <v>83.52</v>
      </c>
      <c r="E38" s="273" t="s">
        <v>54</v>
      </c>
      <c r="F38" s="274"/>
      <c r="G38" s="274"/>
    </row>
    <row r="39" spans="1:7" s="73" customFormat="1" ht="64.5" customHeight="1">
      <c r="A39" s="121"/>
      <c r="B39" s="122" t="s">
        <v>284</v>
      </c>
      <c r="C39" s="116"/>
      <c r="D39" s="117"/>
      <c r="E39" s="207"/>
      <c r="F39" s="209"/>
      <c r="G39" s="210"/>
    </row>
    <row r="40" spans="1:7" s="74" customFormat="1" ht="18.75">
      <c r="A40" s="121"/>
      <c r="B40" s="122"/>
      <c r="C40" s="116"/>
      <c r="D40" s="117"/>
      <c r="E40" s="207"/>
      <c r="F40" s="209"/>
      <c r="G40" s="210"/>
    </row>
    <row r="41" spans="1:7" s="74" customFormat="1" ht="18.75">
      <c r="A41" s="121"/>
      <c r="B41" s="146"/>
      <c r="C41" s="116"/>
      <c r="D41" s="117"/>
      <c r="E41" s="207"/>
      <c r="F41" s="209"/>
      <c r="G41" s="210"/>
    </row>
    <row r="42" spans="1:7" s="73" customFormat="1" ht="31.5" customHeight="1">
      <c r="A42" s="121" t="s">
        <v>120</v>
      </c>
      <c r="B42" s="129" t="s">
        <v>283</v>
      </c>
      <c r="C42" s="116" t="s">
        <v>264</v>
      </c>
      <c r="D42" s="117">
        <v>12.89</v>
      </c>
      <c r="E42" s="273" t="s">
        <v>62</v>
      </c>
      <c r="F42" s="274"/>
      <c r="G42" s="274"/>
    </row>
    <row r="43" spans="1:7" s="73" customFormat="1" ht="78" customHeight="1">
      <c r="A43" s="121"/>
      <c r="B43" s="122" t="s">
        <v>282</v>
      </c>
      <c r="C43" s="116"/>
      <c r="D43" s="117"/>
      <c r="E43" s="273"/>
      <c r="F43" s="274"/>
      <c r="G43" s="274"/>
    </row>
    <row r="44" spans="1:7" s="74" customFormat="1" ht="18.75">
      <c r="A44" s="121"/>
      <c r="B44" s="122"/>
      <c r="C44" s="116"/>
      <c r="D44" s="117"/>
      <c r="E44" s="273"/>
      <c r="F44" s="274"/>
      <c r="G44" s="274"/>
    </row>
    <row r="45" spans="1:7" s="74" customFormat="1" ht="13.5" customHeight="1">
      <c r="A45" s="121"/>
      <c r="B45" s="129"/>
      <c r="C45" s="116"/>
      <c r="D45" s="117"/>
      <c r="E45" s="273"/>
      <c r="F45" s="274"/>
      <c r="G45" s="274"/>
    </row>
    <row r="46" spans="1:7" s="73" customFormat="1" ht="31.5" customHeight="1">
      <c r="A46" s="149" t="s">
        <v>116</v>
      </c>
      <c r="B46" s="131" t="s">
        <v>281</v>
      </c>
      <c r="C46" s="150" t="s">
        <v>264</v>
      </c>
      <c r="D46" s="117">
        <v>10.09</v>
      </c>
      <c r="E46" s="273" t="s">
        <v>61</v>
      </c>
      <c r="F46" s="274"/>
      <c r="G46" s="274"/>
    </row>
    <row r="47" spans="1:7" s="73" customFormat="1" ht="63">
      <c r="A47" s="149"/>
      <c r="B47" s="132" t="s">
        <v>280</v>
      </c>
      <c r="C47" s="150"/>
      <c r="D47" s="117"/>
      <c r="E47" s="273"/>
      <c r="F47" s="274"/>
      <c r="G47" s="274"/>
    </row>
    <row r="48" spans="1:7" s="74" customFormat="1" ht="18.75">
      <c r="A48" s="149"/>
      <c r="B48" s="132"/>
      <c r="C48" s="150"/>
      <c r="D48" s="117"/>
      <c r="E48" s="207"/>
      <c r="F48" s="209"/>
      <c r="G48" s="210"/>
    </row>
    <row r="49" spans="1:11" s="74" customFormat="1" ht="18.75">
      <c r="A49" s="121"/>
      <c r="B49" s="122"/>
      <c r="C49" s="116"/>
      <c r="D49" s="140"/>
      <c r="E49" s="207"/>
      <c r="F49" s="209"/>
      <c r="G49" s="210"/>
    </row>
    <row r="50" spans="1:11" s="73" customFormat="1" ht="18.75">
      <c r="A50" s="121" t="s">
        <v>279</v>
      </c>
      <c r="B50" s="151" t="s">
        <v>278</v>
      </c>
      <c r="C50" s="116"/>
      <c r="D50" s="117"/>
      <c r="E50" s="207"/>
      <c r="F50" s="209"/>
      <c r="G50" s="210"/>
    </row>
    <row r="51" spans="1:11" s="73" customFormat="1" ht="31.5">
      <c r="A51" s="152" t="s">
        <v>117</v>
      </c>
      <c r="B51" s="146" t="s">
        <v>277</v>
      </c>
      <c r="C51" s="116" t="s">
        <v>142</v>
      </c>
      <c r="D51" s="117">
        <v>93.45</v>
      </c>
      <c r="E51" s="273" t="s">
        <v>90</v>
      </c>
      <c r="F51" s="274"/>
      <c r="G51" s="274"/>
    </row>
    <row r="52" spans="1:11" s="73" customFormat="1" ht="78.75">
      <c r="A52" s="152"/>
      <c r="B52" s="126" t="s">
        <v>276</v>
      </c>
      <c r="C52" s="116"/>
      <c r="D52" s="116"/>
      <c r="E52" s="207"/>
      <c r="F52" s="209"/>
      <c r="G52" s="210"/>
    </row>
    <row r="53" spans="1:11" s="74" customFormat="1" ht="18.75">
      <c r="A53" s="152"/>
      <c r="B53" s="126"/>
      <c r="C53" s="116"/>
      <c r="D53" s="116"/>
      <c r="E53" s="207"/>
      <c r="F53" s="209"/>
      <c r="G53" s="210"/>
    </row>
    <row r="54" spans="1:11" s="73" customFormat="1" ht="18.75">
      <c r="A54" s="106" t="s">
        <v>121</v>
      </c>
      <c r="B54" s="107" t="s">
        <v>82</v>
      </c>
      <c r="C54" s="108"/>
      <c r="D54" s="108"/>
      <c r="E54" s="207"/>
      <c r="F54" s="209"/>
      <c r="G54" s="210"/>
    </row>
    <row r="55" spans="1:11" s="73" customFormat="1" ht="18.75">
      <c r="A55" s="114" t="s">
        <v>275</v>
      </c>
      <c r="B55" s="115" t="s">
        <v>274</v>
      </c>
      <c r="C55" s="116" t="s">
        <v>41</v>
      </c>
      <c r="D55" s="140">
        <v>1237.5</v>
      </c>
      <c r="E55" s="273" t="s">
        <v>333</v>
      </c>
      <c r="F55" s="274"/>
      <c r="G55" s="274"/>
    </row>
    <row r="56" spans="1:11" s="73" customFormat="1" ht="84.75" customHeight="1">
      <c r="A56" s="121"/>
      <c r="B56" s="122" t="s">
        <v>273</v>
      </c>
      <c r="C56" s="116"/>
      <c r="D56" s="140"/>
      <c r="E56" s="273"/>
      <c r="F56" s="274"/>
      <c r="G56" s="274"/>
    </row>
    <row r="57" spans="1:11" s="74" customFormat="1" ht="18.75">
      <c r="A57" s="121"/>
      <c r="B57" s="129"/>
      <c r="C57" s="116"/>
      <c r="D57" s="140"/>
      <c r="E57" s="207"/>
      <c r="F57" s="209"/>
      <c r="G57" s="210"/>
    </row>
    <row r="58" spans="1:11" s="73" customFormat="1" ht="31.5">
      <c r="A58" s="121" t="s">
        <v>122</v>
      </c>
      <c r="B58" s="129" t="s">
        <v>272</v>
      </c>
      <c r="C58" s="116" t="s">
        <v>322</v>
      </c>
      <c r="D58" s="140">
        <v>135</v>
      </c>
      <c r="E58" s="273" t="s">
        <v>334</v>
      </c>
      <c r="F58" s="274"/>
      <c r="G58" s="274"/>
    </row>
    <row r="59" spans="1:11" s="73" customFormat="1" ht="93" customHeight="1">
      <c r="A59" s="121"/>
      <c r="B59" s="122" t="s">
        <v>271</v>
      </c>
      <c r="C59" s="116"/>
      <c r="D59" s="140"/>
      <c r="E59" s="207"/>
      <c r="F59" s="209"/>
      <c r="G59" s="210"/>
      <c r="K59" s="73">
        <v>6.11</v>
      </c>
    </row>
    <row r="60" spans="1:11" s="74" customFormat="1" ht="18.75">
      <c r="A60" s="121"/>
      <c r="B60" s="122"/>
      <c r="C60" s="116"/>
      <c r="D60" s="140"/>
      <c r="E60" s="207"/>
      <c r="F60" s="209"/>
      <c r="G60" s="210"/>
      <c r="K60" s="74">
        <v>5.14</v>
      </c>
    </row>
    <row r="61" spans="1:11" s="74" customFormat="1" ht="18.75">
      <c r="A61" s="121"/>
      <c r="B61" s="129"/>
      <c r="C61" s="116"/>
      <c r="D61" s="117"/>
      <c r="E61" s="207"/>
      <c r="F61" s="209"/>
      <c r="G61" s="210"/>
    </row>
    <row r="62" spans="1:11" s="73" customFormat="1" ht="31.5" customHeight="1">
      <c r="A62" s="121" t="s">
        <v>270</v>
      </c>
      <c r="B62" s="155" t="s">
        <v>269</v>
      </c>
      <c r="C62" s="116" t="s">
        <v>323</v>
      </c>
      <c r="D62" s="140">
        <v>8.91</v>
      </c>
      <c r="E62" s="273" t="s">
        <v>55</v>
      </c>
      <c r="F62" s="274"/>
      <c r="G62" s="274"/>
    </row>
    <row r="63" spans="1:11" s="73" customFormat="1" ht="81.75" customHeight="1">
      <c r="A63" s="121"/>
      <c r="B63" s="156" t="s">
        <v>268</v>
      </c>
      <c r="C63" s="116"/>
      <c r="D63" s="140"/>
      <c r="E63" s="273"/>
      <c r="F63" s="274"/>
      <c r="G63" s="274"/>
    </row>
    <row r="64" spans="1:11" s="74" customFormat="1" ht="41.25" customHeight="1">
      <c r="A64" s="121"/>
      <c r="B64" s="122"/>
      <c r="C64" s="116"/>
      <c r="D64" s="140"/>
      <c r="E64" s="273"/>
      <c r="F64" s="274"/>
      <c r="G64" s="274"/>
    </row>
    <row r="65" spans="1:11" s="73" customFormat="1" ht="47.25">
      <c r="A65" s="121" t="s">
        <v>124</v>
      </c>
      <c r="B65" s="131" t="s">
        <v>267</v>
      </c>
      <c r="C65" s="116"/>
      <c r="D65" s="140"/>
      <c r="E65" s="207"/>
      <c r="F65" s="209"/>
      <c r="G65" s="210"/>
      <c r="H65" s="292"/>
      <c r="I65" s="293"/>
      <c r="J65" s="293"/>
      <c r="K65" s="293"/>
    </row>
    <row r="66" spans="1:11" s="73" customFormat="1" ht="141.75" customHeight="1">
      <c r="A66" s="121"/>
      <c r="B66" s="132" t="s">
        <v>266</v>
      </c>
      <c r="C66" s="116" t="s">
        <v>322</v>
      </c>
      <c r="D66" s="140">
        <v>252.58</v>
      </c>
      <c r="E66" s="273" t="s">
        <v>321</v>
      </c>
      <c r="F66" s="274"/>
      <c r="G66" s="274"/>
    </row>
    <row r="67" spans="1:11" s="74" customFormat="1" ht="18.75">
      <c r="A67" s="121"/>
      <c r="B67" s="156"/>
      <c r="C67" s="116"/>
      <c r="D67" s="140"/>
      <c r="E67" s="207"/>
      <c r="F67" s="209"/>
      <c r="G67" s="210"/>
    </row>
    <row r="68" spans="1:11" s="74" customFormat="1" ht="18.75">
      <c r="A68" s="121"/>
      <c r="B68" s="122"/>
      <c r="C68" s="116"/>
      <c r="D68" s="140"/>
      <c r="E68" s="207"/>
      <c r="F68" s="209"/>
      <c r="G68" s="210"/>
    </row>
    <row r="69" spans="1:11" s="73" customFormat="1" ht="18.75" customHeight="1">
      <c r="A69" s="121" t="s">
        <v>123</v>
      </c>
      <c r="B69" s="129" t="s">
        <v>265</v>
      </c>
      <c r="C69" s="277" t="s">
        <v>264</v>
      </c>
      <c r="D69" s="276">
        <v>2.16</v>
      </c>
      <c r="E69" s="273" t="s">
        <v>136</v>
      </c>
      <c r="F69" s="274"/>
      <c r="G69" s="274"/>
    </row>
    <row r="70" spans="1:11" s="73" customFormat="1" ht="81" customHeight="1">
      <c r="A70" s="121"/>
      <c r="B70" s="122" t="s">
        <v>263</v>
      </c>
      <c r="C70" s="279"/>
      <c r="D70" s="278"/>
      <c r="E70" s="273"/>
      <c r="F70" s="274"/>
      <c r="G70" s="274"/>
    </row>
    <row r="71" spans="1:11" s="73" customFormat="1" ht="18.75">
      <c r="A71" s="106" t="s">
        <v>126</v>
      </c>
      <c r="B71" s="107" t="s">
        <v>262</v>
      </c>
      <c r="C71" s="158"/>
      <c r="D71" s="159"/>
      <c r="E71" s="204"/>
      <c r="F71" s="206"/>
      <c r="G71" s="210"/>
    </row>
    <row r="72" spans="1:11" s="74" customFormat="1" ht="18.75">
      <c r="A72" s="121"/>
      <c r="B72" s="122"/>
      <c r="C72" s="116"/>
      <c r="D72" s="140"/>
      <c r="E72" s="207"/>
      <c r="F72" s="209"/>
      <c r="G72" s="210"/>
    </row>
    <row r="73" spans="1:11" s="73" customFormat="1" ht="37.5" customHeight="1">
      <c r="A73" s="121" t="s">
        <v>125</v>
      </c>
      <c r="B73" s="131" t="s">
        <v>261</v>
      </c>
      <c r="C73" s="277" t="s">
        <v>322</v>
      </c>
      <c r="D73" s="276">
        <v>375.93</v>
      </c>
      <c r="E73" s="273" t="s">
        <v>86</v>
      </c>
      <c r="F73" s="274"/>
      <c r="G73" s="274"/>
    </row>
    <row r="74" spans="1:11" s="73" customFormat="1" ht="94.5">
      <c r="A74" s="121"/>
      <c r="B74" s="132" t="s">
        <v>260</v>
      </c>
      <c r="C74" s="277"/>
      <c r="D74" s="276"/>
      <c r="E74" s="273"/>
      <c r="F74" s="274"/>
      <c r="G74" s="274"/>
    </row>
    <row r="75" spans="1:11" s="74" customFormat="1" ht="18.75">
      <c r="A75" s="121"/>
      <c r="B75" s="122"/>
      <c r="C75" s="116"/>
      <c r="D75" s="140"/>
      <c r="E75" s="207"/>
      <c r="F75" s="209"/>
      <c r="G75" s="210"/>
    </row>
    <row r="76" spans="1:11" s="73" customFormat="1" ht="18.75">
      <c r="A76" s="106" t="s">
        <v>127</v>
      </c>
      <c r="B76" s="107" t="s">
        <v>259</v>
      </c>
      <c r="C76" s="108"/>
      <c r="D76" s="159"/>
      <c r="E76" s="207"/>
      <c r="F76" s="209"/>
      <c r="G76" s="210"/>
    </row>
    <row r="77" spans="1:11" s="74" customFormat="1" ht="18.75">
      <c r="A77" s="121"/>
      <c r="B77" s="122"/>
      <c r="C77" s="116"/>
      <c r="D77" s="140"/>
      <c r="E77" s="207"/>
      <c r="F77" s="209"/>
      <c r="G77" s="210"/>
    </row>
    <row r="78" spans="1:11" s="73" customFormat="1" ht="21" customHeight="1">
      <c r="A78" s="121" t="s">
        <v>129</v>
      </c>
      <c r="B78" s="129" t="s">
        <v>258</v>
      </c>
      <c r="C78" s="277" t="s">
        <v>322</v>
      </c>
      <c r="D78" s="276">
        <v>115.44</v>
      </c>
      <c r="E78" s="273" t="s">
        <v>60</v>
      </c>
      <c r="F78" s="274"/>
      <c r="G78" s="274"/>
    </row>
    <row r="79" spans="1:11" s="73" customFormat="1" ht="94.5">
      <c r="A79" s="121"/>
      <c r="B79" s="122" t="s">
        <v>325</v>
      </c>
      <c r="C79" s="277"/>
      <c r="D79" s="276"/>
      <c r="E79" s="273"/>
      <c r="F79" s="274"/>
      <c r="G79" s="274"/>
    </row>
    <row r="80" spans="1:11" s="74" customFormat="1" ht="18.75" customHeight="1">
      <c r="A80" s="121"/>
      <c r="B80" s="122"/>
      <c r="C80" s="277"/>
      <c r="D80" s="276"/>
      <c r="E80" s="273"/>
      <c r="F80" s="274"/>
      <c r="G80" s="274"/>
    </row>
    <row r="81" spans="1:15" s="74" customFormat="1" ht="18.75" customHeight="1">
      <c r="A81" s="149"/>
      <c r="B81" s="132"/>
      <c r="C81" s="277"/>
      <c r="D81" s="276"/>
      <c r="E81" s="273"/>
      <c r="F81" s="274"/>
      <c r="G81" s="274"/>
    </row>
    <row r="82" spans="1:15" s="73" customFormat="1" ht="18.75">
      <c r="A82" s="121" t="s">
        <v>257</v>
      </c>
      <c r="B82" s="160" t="s">
        <v>256</v>
      </c>
      <c r="C82" s="116"/>
      <c r="D82" s="140"/>
      <c r="E82" s="207"/>
      <c r="F82" s="209"/>
      <c r="G82" s="210"/>
    </row>
    <row r="83" spans="1:15" s="73" customFormat="1" ht="18.75">
      <c r="A83" s="121" t="s">
        <v>130</v>
      </c>
      <c r="B83" s="129" t="s">
        <v>255</v>
      </c>
      <c r="C83" s="116" t="s">
        <v>1</v>
      </c>
      <c r="D83" s="140">
        <v>15.9</v>
      </c>
      <c r="E83" s="273" t="s">
        <v>63</v>
      </c>
      <c r="F83" s="274"/>
      <c r="G83" s="288"/>
      <c r="H83" s="286"/>
      <c r="I83" s="287"/>
      <c r="J83" s="287"/>
      <c r="K83" s="287"/>
      <c r="L83" s="287"/>
      <c r="M83" s="287"/>
      <c r="N83" s="287"/>
      <c r="O83" s="287"/>
    </row>
    <row r="84" spans="1:15" s="73" customFormat="1" ht="48.75" customHeight="1">
      <c r="A84" s="121"/>
      <c r="B84" s="122" t="s">
        <v>254</v>
      </c>
      <c r="C84" s="116"/>
      <c r="D84" s="140"/>
      <c r="E84" s="207"/>
      <c r="F84" s="209"/>
      <c r="G84" s="210"/>
      <c r="H84" s="286"/>
      <c r="I84" s="287"/>
      <c r="J84" s="287"/>
      <c r="K84" s="287"/>
      <c r="L84" s="287"/>
      <c r="M84" s="287"/>
      <c r="N84" s="287"/>
      <c r="O84" s="287"/>
    </row>
    <row r="85" spans="1:15" s="74" customFormat="1" ht="18.75">
      <c r="A85" s="121"/>
      <c r="B85" s="129"/>
      <c r="C85" s="116"/>
      <c r="D85" s="140"/>
      <c r="E85" s="207"/>
      <c r="F85" s="209"/>
      <c r="G85" s="210"/>
    </row>
    <row r="86" spans="1:15" s="73" customFormat="1" ht="18.75">
      <c r="A86" s="121" t="s">
        <v>253</v>
      </c>
      <c r="B86" s="151" t="s">
        <v>252</v>
      </c>
      <c r="C86" s="116"/>
      <c r="D86" s="140"/>
      <c r="E86" s="207"/>
      <c r="F86" s="209"/>
      <c r="G86" s="210"/>
    </row>
    <row r="87" spans="1:15" s="73" customFormat="1" ht="67.5" customHeight="1">
      <c r="A87" s="121"/>
      <c r="B87" s="122" t="s">
        <v>251</v>
      </c>
      <c r="C87" s="116"/>
      <c r="D87" s="140"/>
      <c r="E87" s="207"/>
      <c r="F87" s="209"/>
      <c r="G87" s="210"/>
    </row>
    <row r="88" spans="1:15" s="74" customFormat="1" ht="18.75">
      <c r="A88" s="121"/>
      <c r="B88" s="122"/>
      <c r="C88" s="116"/>
      <c r="D88" s="140"/>
      <c r="E88" s="207"/>
      <c r="F88" s="209"/>
      <c r="G88" s="210"/>
    </row>
    <row r="89" spans="1:15" s="74" customFormat="1" ht="18.75">
      <c r="A89" s="121"/>
      <c r="B89" s="122"/>
      <c r="C89" s="116"/>
      <c r="D89" s="140"/>
      <c r="E89" s="207"/>
      <c r="F89" s="209"/>
      <c r="G89" s="210"/>
    </row>
    <row r="90" spans="1:15" s="73" customFormat="1" ht="27.6" customHeight="1">
      <c r="A90" s="121" t="s">
        <v>132</v>
      </c>
      <c r="B90" s="129" t="s">
        <v>250</v>
      </c>
      <c r="C90" s="277" t="s">
        <v>1</v>
      </c>
      <c r="D90" s="276">
        <v>31.6</v>
      </c>
      <c r="E90" s="273" t="s">
        <v>94</v>
      </c>
      <c r="F90" s="274"/>
      <c r="G90" s="274"/>
    </row>
    <row r="91" spans="1:15" s="74" customFormat="1" ht="18.75" customHeight="1">
      <c r="A91" s="121"/>
      <c r="B91" s="129"/>
      <c r="C91" s="277"/>
      <c r="D91" s="276"/>
      <c r="E91" s="273"/>
      <c r="F91" s="274"/>
      <c r="G91" s="274"/>
    </row>
    <row r="92" spans="1:15" s="74" customFormat="1" ht="18.75">
      <c r="A92" s="121"/>
      <c r="B92" s="122"/>
      <c r="C92" s="116"/>
      <c r="D92" s="140"/>
      <c r="E92" s="207"/>
      <c r="F92" s="209"/>
      <c r="G92" s="210"/>
    </row>
    <row r="93" spans="1:15" s="73" customFormat="1" ht="18.75">
      <c r="A93" s="121" t="s">
        <v>249</v>
      </c>
      <c r="B93" s="151" t="s">
        <v>248</v>
      </c>
      <c r="C93" s="116"/>
      <c r="D93" s="140"/>
      <c r="E93" s="207"/>
      <c r="F93" s="209"/>
      <c r="G93" s="210"/>
    </row>
    <row r="94" spans="1:15" s="73" customFormat="1" ht="66.75" customHeight="1">
      <c r="A94" s="121"/>
      <c r="B94" s="122" t="s">
        <v>247</v>
      </c>
      <c r="C94" s="116"/>
      <c r="D94" s="140"/>
      <c r="E94" s="207"/>
      <c r="F94" s="209"/>
      <c r="G94" s="210"/>
    </row>
    <row r="95" spans="1:15" s="74" customFormat="1" ht="18.75">
      <c r="A95" s="121"/>
      <c r="B95" s="122"/>
      <c r="C95" s="116"/>
      <c r="D95" s="140"/>
      <c r="E95" s="207"/>
      <c r="F95" s="209"/>
      <c r="G95" s="210"/>
    </row>
    <row r="96" spans="1:15" s="74" customFormat="1" ht="18.75">
      <c r="A96" s="121"/>
      <c r="B96" s="122"/>
      <c r="C96" s="116"/>
      <c r="D96" s="140"/>
      <c r="E96" s="207"/>
      <c r="F96" s="209"/>
      <c r="G96" s="210"/>
    </row>
    <row r="97" spans="1:7" s="73" customFormat="1" ht="31.5">
      <c r="A97" s="121" t="s">
        <v>133</v>
      </c>
      <c r="B97" s="129" t="s">
        <v>246</v>
      </c>
      <c r="C97" s="116" t="s">
        <v>1</v>
      </c>
      <c r="D97" s="140">
        <v>47.28</v>
      </c>
      <c r="E97" s="273" t="s">
        <v>135</v>
      </c>
      <c r="F97" s="274"/>
      <c r="G97" s="274"/>
    </row>
    <row r="98" spans="1:7" s="76" customFormat="1" ht="44.25" customHeight="1">
      <c r="A98" s="121"/>
      <c r="B98" s="122"/>
      <c r="C98" s="116"/>
      <c r="D98" s="140"/>
      <c r="E98" s="207"/>
      <c r="F98" s="209"/>
      <c r="G98" s="210"/>
    </row>
    <row r="99" spans="1:7" s="77" customFormat="1" ht="18.75" customHeight="1">
      <c r="A99" s="121" t="s">
        <v>134</v>
      </c>
      <c r="B99" s="129" t="s">
        <v>245</v>
      </c>
      <c r="C99" s="277" t="s">
        <v>1</v>
      </c>
      <c r="D99" s="276">
        <v>10</v>
      </c>
      <c r="E99" s="273" t="s">
        <v>335</v>
      </c>
      <c r="F99" s="274"/>
      <c r="G99" s="274"/>
    </row>
    <row r="100" spans="1:7" s="77" customFormat="1" ht="47.25">
      <c r="A100" s="121"/>
      <c r="B100" s="122" t="s">
        <v>244</v>
      </c>
      <c r="C100" s="277"/>
      <c r="D100" s="276"/>
      <c r="E100" s="273"/>
      <c r="F100" s="274"/>
      <c r="G100" s="274"/>
    </row>
    <row r="101" spans="1:7" s="76" customFormat="1" ht="18.75">
      <c r="A101" s="121"/>
      <c r="B101" s="122"/>
      <c r="C101" s="116"/>
      <c r="D101" s="140"/>
      <c r="E101" s="207"/>
      <c r="F101" s="209"/>
      <c r="G101" s="210"/>
    </row>
    <row r="102" spans="1:7" s="74" customFormat="1" ht="18.75">
      <c r="A102" s="121"/>
      <c r="B102" s="129"/>
      <c r="C102" s="116"/>
      <c r="D102" s="140"/>
      <c r="E102" s="207"/>
      <c r="F102" s="209"/>
      <c r="G102" s="210"/>
    </row>
    <row r="103" spans="1:7" s="74" customFormat="1" ht="18.75">
      <c r="A103" s="121"/>
      <c r="B103" s="122"/>
      <c r="C103" s="116"/>
      <c r="D103" s="140"/>
      <c r="E103" s="207"/>
      <c r="F103" s="209"/>
      <c r="G103" s="210"/>
    </row>
    <row r="104" spans="1:7" s="73" customFormat="1" ht="18.75" customHeight="1">
      <c r="A104" s="121" t="s">
        <v>128</v>
      </c>
      <c r="B104" s="129" t="s">
        <v>243</v>
      </c>
      <c r="C104" s="277" t="s">
        <v>142</v>
      </c>
      <c r="D104" s="276">
        <v>115.44</v>
      </c>
      <c r="E104" s="273" t="s">
        <v>60</v>
      </c>
      <c r="F104" s="274"/>
      <c r="G104" s="274"/>
    </row>
    <row r="105" spans="1:7" s="73" customFormat="1" ht="203.25" customHeight="1">
      <c r="A105" s="121"/>
      <c r="B105" s="122" t="s">
        <v>242</v>
      </c>
      <c r="C105" s="277"/>
      <c r="D105" s="276"/>
      <c r="E105" s="273"/>
      <c r="F105" s="274"/>
      <c r="G105" s="274"/>
    </row>
    <row r="106" spans="1:7" s="74" customFormat="1" ht="18.75">
      <c r="A106" s="121"/>
      <c r="B106" s="129"/>
      <c r="C106" s="116"/>
      <c r="D106" s="140"/>
      <c r="E106" s="207"/>
      <c r="F106" s="209"/>
      <c r="G106" s="210"/>
    </row>
    <row r="107" spans="1:7" s="74" customFormat="1" ht="18.75">
      <c r="A107" s="121"/>
      <c r="B107" s="122"/>
      <c r="C107" s="116"/>
      <c r="D107" s="140"/>
      <c r="E107" s="207"/>
      <c r="F107" s="209"/>
      <c r="G107" s="210"/>
    </row>
    <row r="108" spans="1:7" s="73" customFormat="1" ht="31.5">
      <c r="A108" s="121" t="s">
        <v>131</v>
      </c>
      <c r="B108" s="129" t="s">
        <v>241</v>
      </c>
      <c r="C108" s="116" t="s">
        <v>322</v>
      </c>
      <c r="D108" s="140">
        <v>201.5</v>
      </c>
      <c r="E108" s="273" t="s">
        <v>59</v>
      </c>
      <c r="F108" s="274"/>
      <c r="G108" s="274"/>
    </row>
    <row r="109" spans="1:7" s="73" customFormat="1" ht="378">
      <c r="A109" s="121"/>
      <c r="B109" s="122" t="s">
        <v>240</v>
      </c>
      <c r="C109" s="116"/>
      <c r="D109" s="140"/>
      <c r="E109" s="207"/>
      <c r="F109" s="209"/>
      <c r="G109" s="210"/>
    </row>
    <row r="110" spans="1:7" s="74" customFormat="1" ht="18.75">
      <c r="A110" s="121"/>
      <c r="B110" s="122"/>
      <c r="C110" s="116"/>
      <c r="D110" s="140"/>
      <c r="E110" s="207"/>
      <c r="F110" s="209"/>
      <c r="G110" s="210"/>
    </row>
    <row r="111" spans="1:7" s="74" customFormat="1" ht="18.75">
      <c r="A111" s="121"/>
      <c r="B111" s="122"/>
      <c r="C111" s="116"/>
      <c r="D111" s="140"/>
      <c r="E111" s="207"/>
      <c r="F111" s="209"/>
      <c r="G111" s="210"/>
    </row>
    <row r="112" spans="1:7" s="73" customFormat="1" ht="18.75">
      <c r="A112" s="106">
        <v>100000</v>
      </c>
      <c r="B112" s="107" t="s">
        <v>239</v>
      </c>
      <c r="C112" s="108"/>
      <c r="D112" s="159"/>
      <c r="E112" s="207"/>
      <c r="F112" s="209"/>
      <c r="G112" s="210"/>
    </row>
    <row r="113" spans="1:7" s="74" customFormat="1" ht="18.75">
      <c r="A113" s="121"/>
      <c r="B113" s="122"/>
      <c r="C113" s="116"/>
      <c r="D113" s="140"/>
      <c r="E113" s="207"/>
      <c r="F113" s="209"/>
      <c r="G113" s="210"/>
    </row>
    <row r="114" spans="1:7" s="73" customFormat="1" ht="18.75">
      <c r="A114" s="121" t="s">
        <v>238</v>
      </c>
      <c r="B114" s="151" t="s">
        <v>237</v>
      </c>
      <c r="C114" s="116"/>
      <c r="D114" s="140"/>
      <c r="E114" s="207"/>
      <c r="F114" s="209"/>
      <c r="G114" s="210"/>
    </row>
    <row r="115" spans="1:7" s="73" customFormat="1" ht="18.75">
      <c r="A115" s="121" t="s">
        <v>236</v>
      </c>
      <c r="B115" s="129" t="s">
        <v>235</v>
      </c>
      <c r="C115" s="116" t="s">
        <v>74</v>
      </c>
      <c r="D115" s="140">
        <v>28</v>
      </c>
      <c r="E115" s="273" t="s">
        <v>336</v>
      </c>
      <c r="F115" s="274"/>
      <c r="G115" s="274"/>
    </row>
    <row r="116" spans="1:7" s="73" customFormat="1" ht="63">
      <c r="A116" s="121"/>
      <c r="B116" s="122" t="s">
        <v>234</v>
      </c>
      <c r="C116" s="116"/>
      <c r="D116" s="140"/>
      <c r="E116" s="207"/>
      <c r="F116" s="209"/>
      <c r="G116" s="210"/>
    </row>
    <row r="117" spans="1:7" s="74" customFormat="1" ht="18.75">
      <c r="A117" s="121"/>
      <c r="B117" s="122"/>
      <c r="C117" s="116"/>
      <c r="D117" s="140"/>
      <c r="E117" s="207"/>
      <c r="F117" s="209"/>
      <c r="G117" s="210"/>
    </row>
    <row r="118" spans="1:7" s="73" customFormat="1" ht="18.75">
      <c r="A118" s="149" t="s">
        <v>233</v>
      </c>
      <c r="B118" s="131" t="s">
        <v>232</v>
      </c>
      <c r="C118" s="150" t="s">
        <v>74</v>
      </c>
      <c r="D118" s="140">
        <v>8</v>
      </c>
      <c r="E118" s="273" t="s">
        <v>337</v>
      </c>
      <c r="F118" s="274"/>
      <c r="G118" s="274"/>
    </row>
    <row r="119" spans="1:7" s="73" customFormat="1" ht="63">
      <c r="A119" s="149"/>
      <c r="B119" s="132" t="s">
        <v>231</v>
      </c>
      <c r="C119" s="150"/>
      <c r="D119" s="161"/>
      <c r="E119" s="207"/>
      <c r="F119" s="209"/>
      <c r="G119" s="210"/>
    </row>
    <row r="120" spans="1:7" s="74" customFormat="1" ht="18.75">
      <c r="A120" s="121"/>
      <c r="B120" s="122"/>
      <c r="C120" s="116"/>
      <c r="D120" s="140"/>
      <c r="E120" s="207"/>
      <c r="F120" s="209"/>
      <c r="G120" s="210"/>
    </row>
    <row r="121" spans="1:7" s="74" customFormat="1" ht="18.75">
      <c r="A121" s="121"/>
      <c r="B121" s="122"/>
      <c r="C121" s="116"/>
      <c r="D121" s="140"/>
      <c r="E121" s="207"/>
      <c r="F121" s="209"/>
      <c r="G121" s="210"/>
    </row>
    <row r="122" spans="1:7" s="73" customFormat="1" ht="18.75">
      <c r="A122" s="121" t="s">
        <v>230</v>
      </c>
      <c r="B122" s="129" t="s">
        <v>229</v>
      </c>
      <c r="C122" s="116" t="s">
        <v>74</v>
      </c>
      <c r="D122" s="140">
        <v>4</v>
      </c>
      <c r="E122" s="273" t="s">
        <v>338</v>
      </c>
      <c r="F122" s="274"/>
      <c r="G122" s="274"/>
    </row>
    <row r="123" spans="1:7" s="73" customFormat="1" ht="63">
      <c r="A123" s="121"/>
      <c r="B123" s="122" t="s">
        <v>228</v>
      </c>
      <c r="C123" s="116"/>
      <c r="D123" s="140"/>
      <c r="E123" s="207"/>
      <c r="F123" s="209"/>
      <c r="G123" s="210"/>
    </row>
    <row r="124" spans="1:7" s="74" customFormat="1" ht="18.75">
      <c r="A124" s="121"/>
      <c r="B124" s="122"/>
      <c r="C124" s="116"/>
      <c r="D124" s="140"/>
      <c r="E124" s="207"/>
      <c r="F124" s="209"/>
      <c r="G124" s="210"/>
    </row>
    <row r="125" spans="1:7" s="74" customFormat="1" ht="18.75">
      <c r="A125" s="121"/>
      <c r="B125" s="122"/>
      <c r="C125" s="116"/>
      <c r="D125" s="140"/>
      <c r="E125" s="207"/>
      <c r="F125" s="209"/>
      <c r="G125" s="210"/>
    </row>
    <row r="126" spans="1:7" s="73" customFormat="1" ht="18.75">
      <c r="A126" s="121" t="s">
        <v>227</v>
      </c>
      <c r="B126" s="151" t="s">
        <v>226</v>
      </c>
      <c r="C126" s="116"/>
      <c r="D126" s="140"/>
      <c r="E126" s="207"/>
      <c r="F126" s="209"/>
      <c r="G126" s="210"/>
    </row>
    <row r="127" spans="1:7" s="73" customFormat="1" ht="110.25">
      <c r="A127" s="121"/>
      <c r="B127" s="132" t="s">
        <v>225</v>
      </c>
      <c r="C127" s="116"/>
      <c r="D127" s="140"/>
      <c r="E127" s="207"/>
      <c r="F127" s="209"/>
      <c r="G127" s="210"/>
    </row>
    <row r="128" spans="1:7" s="73" customFormat="1" ht="18.75">
      <c r="A128" s="121"/>
      <c r="B128" s="151"/>
      <c r="C128" s="116"/>
      <c r="D128" s="140"/>
      <c r="E128" s="207"/>
      <c r="F128" s="209"/>
      <c r="G128" s="210"/>
    </row>
    <row r="129" spans="1:7" s="73" customFormat="1" ht="18.75">
      <c r="A129" s="121" t="s">
        <v>98</v>
      </c>
      <c r="B129" s="129" t="s">
        <v>224</v>
      </c>
      <c r="C129" s="116" t="s">
        <v>74</v>
      </c>
      <c r="D129" s="140">
        <v>7</v>
      </c>
      <c r="E129" s="273" t="s">
        <v>339</v>
      </c>
      <c r="F129" s="274"/>
      <c r="G129" s="274"/>
    </row>
    <row r="130" spans="1:7" s="74" customFormat="1" ht="18.75">
      <c r="A130" s="121"/>
      <c r="B130" s="122"/>
      <c r="C130" s="116"/>
      <c r="D130" s="140"/>
      <c r="E130" s="207"/>
      <c r="F130" s="209"/>
      <c r="G130" s="210"/>
    </row>
    <row r="131" spans="1:7" s="74" customFormat="1" ht="18.75">
      <c r="A131" s="121"/>
      <c r="B131" s="122"/>
      <c r="C131" s="116"/>
      <c r="D131" s="140"/>
      <c r="E131" s="207"/>
      <c r="F131" s="209"/>
      <c r="G131" s="210"/>
    </row>
    <row r="132" spans="1:7" s="73" customFormat="1" ht="18.75">
      <c r="A132" s="121" t="s">
        <v>99</v>
      </c>
      <c r="B132" s="129" t="s">
        <v>223</v>
      </c>
      <c r="C132" s="116" t="s">
        <v>74</v>
      </c>
      <c r="D132" s="140">
        <v>1</v>
      </c>
      <c r="E132" s="273" t="s">
        <v>42</v>
      </c>
      <c r="F132" s="274"/>
      <c r="G132" s="274"/>
    </row>
    <row r="133" spans="1:7" s="74" customFormat="1" ht="18.75">
      <c r="A133" s="121"/>
      <c r="B133" s="122"/>
      <c r="C133" s="116"/>
      <c r="D133" s="140"/>
      <c r="E133" s="207"/>
      <c r="F133" s="209"/>
      <c r="G133" s="210"/>
    </row>
    <row r="134" spans="1:7" s="74" customFormat="1" ht="18.75">
      <c r="A134" s="149"/>
      <c r="B134" s="132"/>
      <c r="C134" s="150"/>
      <c r="D134" s="140"/>
      <c r="E134" s="207"/>
      <c r="F134" s="209"/>
      <c r="G134" s="210"/>
    </row>
    <row r="135" spans="1:7" s="73" customFormat="1" ht="31.5">
      <c r="A135" s="149" t="s">
        <v>100</v>
      </c>
      <c r="B135" s="131" t="s">
        <v>222</v>
      </c>
      <c r="C135" s="150" t="s">
        <v>74</v>
      </c>
      <c r="D135" s="140">
        <v>1</v>
      </c>
      <c r="E135" s="273" t="s">
        <v>42</v>
      </c>
      <c r="F135" s="274"/>
      <c r="G135" s="274"/>
    </row>
    <row r="136" spans="1:7" s="74" customFormat="1" ht="18.75">
      <c r="A136" s="149"/>
      <c r="B136" s="132"/>
      <c r="C136" s="150"/>
      <c r="D136" s="140"/>
      <c r="E136" s="207"/>
      <c r="F136" s="209"/>
      <c r="G136" s="210"/>
    </row>
    <row r="137" spans="1:7" s="74" customFormat="1" ht="18.75">
      <c r="A137" s="149"/>
      <c r="B137" s="131"/>
      <c r="C137" s="150"/>
      <c r="D137" s="140"/>
      <c r="E137" s="207"/>
      <c r="F137" s="209"/>
      <c r="G137" s="210"/>
    </row>
    <row r="138" spans="1:7" s="73" customFormat="1" ht="18.75">
      <c r="A138" s="149" t="s">
        <v>101</v>
      </c>
      <c r="B138" s="131" t="s">
        <v>221</v>
      </c>
      <c r="C138" s="150" t="s">
        <v>74</v>
      </c>
      <c r="D138" s="140">
        <v>2</v>
      </c>
      <c r="E138" s="273" t="s">
        <v>340</v>
      </c>
      <c r="F138" s="274"/>
      <c r="G138" s="274"/>
    </row>
    <row r="139" spans="1:7" s="74" customFormat="1" ht="18.75">
      <c r="A139" s="149"/>
      <c r="B139" s="131"/>
      <c r="C139" s="150"/>
      <c r="D139" s="140"/>
      <c r="E139" s="207"/>
      <c r="F139" s="209"/>
      <c r="G139" s="210"/>
    </row>
    <row r="140" spans="1:7" s="74" customFormat="1" ht="18.75">
      <c r="A140" s="121"/>
      <c r="B140" s="122"/>
      <c r="C140" s="116"/>
      <c r="D140" s="140"/>
      <c r="E140" s="207"/>
      <c r="F140" s="209"/>
      <c r="G140" s="210"/>
    </row>
    <row r="141" spans="1:7" s="73" customFormat="1" ht="18.75">
      <c r="A141" s="121" t="s">
        <v>220</v>
      </c>
      <c r="B141" s="151" t="s">
        <v>219</v>
      </c>
      <c r="C141" s="116"/>
      <c r="D141" s="140"/>
      <c r="E141" s="207"/>
      <c r="F141" s="209"/>
      <c r="G141" s="210"/>
    </row>
    <row r="142" spans="1:7" s="73" customFormat="1" ht="78.75">
      <c r="A142" s="121"/>
      <c r="B142" s="122" t="s">
        <v>218</v>
      </c>
      <c r="C142" s="116"/>
      <c r="D142" s="140"/>
      <c r="E142" s="207"/>
      <c r="F142" s="209"/>
      <c r="G142" s="210"/>
    </row>
    <row r="143" spans="1:7" s="73" customFormat="1" ht="18.75">
      <c r="A143" s="121"/>
      <c r="B143" s="151"/>
      <c r="C143" s="116"/>
      <c r="D143" s="140"/>
      <c r="E143" s="207"/>
      <c r="F143" s="209"/>
      <c r="G143" s="210"/>
    </row>
    <row r="144" spans="1:7" s="73" customFormat="1" ht="21.75" customHeight="1">
      <c r="A144" s="121" t="s">
        <v>217</v>
      </c>
      <c r="B144" s="129" t="s">
        <v>326</v>
      </c>
      <c r="C144" s="116" t="s">
        <v>1</v>
      </c>
      <c r="D144" s="140">
        <v>300</v>
      </c>
      <c r="E144" s="273" t="s">
        <v>48</v>
      </c>
      <c r="F144" s="274"/>
      <c r="G144" s="274"/>
    </row>
    <row r="145" spans="1:7" s="74" customFormat="1" ht="18.75">
      <c r="A145" s="121"/>
      <c r="B145" s="122"/>
      <c r="C145" s="116"/>
      <c r="D145" s="140"/>
      <c r="E145" s="207"/>
      <c r="F145" s="209"/>
      <c r="G145" s="210"/>
    </row>
    <row r="146" spans="1:7" s="73" customFormat="1" ht="18.75">
      <c r="A146" s="121" t="s">
        <v>95</v>
      </c>
      <c r="B146" s="129" t="s">
        <v>327</v>
      </c>
      <c r="C146" s="116" t="s">
        <v>1</v>
      </c>
      <c r="D146" s="140">
        <v>375</v>
      </c>
      <c r="E146" s="273" t="s">
        <v>47</v>
      </c>
      <c r="F146" s="274"/>
      <c r="G146" s="274"/>
    </row>
    <row r="147" spans="1:7" s="74" customFormat="1" ht="18.75">
      <c r="A147" s="121"/>
      <c r="B147" s="122"/>
      <c r="C147" s="116"/>
      <c r="D147" s="140"/>
      <c r="E147" s="207"/>
      <c r="F147" s="209"/>
      <c r="G147" s="210"/>
    </row>
    <row r="148" spans="1:7" s="74" customFormat="1" ht="18.75">
      <c r="A148" s="121"/>
      <c r="B148" s="122"/>
      <c r="C148" s="116"/>
      <c r="D148" s="140"/>
      <c r="E148" s="207"/>
      <c r="F148" s="209"/>
      <c r="G148" s="210"/>
    </row>
    <row r="149" spans="1:7" s="73" customFormat="1" ht="18.75">
      <c r="A149" s="121" t="s">
        <v>216</v>
      </c>
      <c r="B149" s="151" t="s">
        <v>215</v>
      </c>
      <c r="C149" s="116"/>
      <c r="D149" s="140"/>
      <c r="E149" s="207"/>
      <c r="F149" s="209"/>
      <c r="G149" s="210"/>
    </row>
    <row r="150" spans="1:7" s="73" customFormat="1" ht="78.75">
      <c r="A150" s="121"/>
      <c r="B150" s="122" t="s">
        <v>214</v>
      </c>
      <c r="C150" s="116"/>
      <c r="D150" s="140"/>
      <c r="E150" s="207"/>
      <c r="F150" s="209"/>
      <c r="G150" s="210"/>
    </row>
    <row r="151" spans="1:7" s="74" customFormat="1" ht="18.75">
      <c r="A151" s="121"/>
      <c r="B151" s="122"/>
      <c r="C151" s="116"/>
      <c r="D151" s="140"/>
      <c r="E151" s="207"/>
      <c r="F151" s="209"/>
      <c r="G151" s="210"/>
    </row>
    <row r="152" spans="1:7" s="73" customFormat="1" ht="18.75">
      <c r="A152" s="121" t="s">
        <v>96</v>
      </c>
      <c r="B152" s="129" t="s">
        <v>328</v>
      </c>
      <c r="C152" s="116" t="s">
        <v>1</v>
      </c>
      <c r="D152" s="140">
        <v>15</v>
      </c>
      <c r="E152" s="273" t="s">
        <v>46</v>
      </c>
      <c r="F152" s="274"/>
      <c r="G152" s="274"/>
    </row>
    <row r="153" spans="1:7" s="74" customFormat="1" ht="18.75">
      <c r="A153" s="121"/>
      <c r="B153" s="122"/>
      <c r="C153" s="116"/>
      <c r="D153" s="140"/>
      <c r="E153" s="207"/>
      <c r="F153" s="209"/>
      <c r="G153" s="210"/>
    </row>
    <row r="154" spans="1:7" s="74" customFormat="1" ht="18.75">
      <c r="A154" s="121"/>
      <c r="B154" s="122"/>
      <c r="C154" s="116"/>
      <c r="D154" s="140"/>
      <c r="E154" s="207"/>
      <c r="F154" s="209"/>
      <c r="G154" s="210"/>
    </row>
    <row r="155" spans="1:7" s="73" customFormat="1" ht="18.75">
      <c r="A155" s="121" t="s">
        <v>213</v>
      </c>
      <c r="B155" s="151" t="s">
        <v>212</v>
      </c>
      <c r="C155" s="116"/>
      <c r="D155" s="140"/>
      <c r="E155" s="207"/>
      <c r="F155" s="209"/>
      <c r="G155" s="210"/>
    </row>
    <row r="156" spans="1:7" s="73" customFormat="1" ht="110.25">
      <c r="A156" s="121"/>
      <c r="B156" s="122" t="s">
        <v>211</v>
      </c>
      <c r="C156" s="116"/>
      <c r="D156" s="140"/>
      <c r="E156" s="207"/>
      <c r="F156" s="209"/>
      <c r="G156" s="210"/>
    </row>
    <row r="157" spans="1:7" s="74" customFormat="1" ht="18.75">
      <c r="A157" s="121"/>
      <c r="B157" s="151"/>
      <c r="C157" s="116"/>
      <c r="D157" s="140"/>
      <c r="E157" s="207"/>
      <c r="F157" s="209"/>
      <c r="G157" s="210"/>
    </row>
    <row r="158" spans="1:7" s="74" customFormat="1" ht="18.75">
      <c r="A158" s="121"/>
      <c r="B158" s="162"/>
      <c r="C158" s="116"/>
      <c r="D158" s="140"/>
      <c r="E158" s="207"/>
      <c r="F158" s="209"/>
      <c r="G158" s="210"/>
    </row>
    <row r="159" spans="1:7" s="73" customFormat="1" ht="18.75">
      <c r="A159" s="121" t="s">
        <v>210</v>
      </c>
      <c r="B159" s="125" t="s">
        <v>209</v>
      </c>
      <c r="C159" s="116" t="s">
        <v>1</v>
      </c>
      <c r="D159" s="140">
        <v>225</v>
      </c>
      <c r="E159" s="273" t="s">
        <v>50</v>
      </c>
      <c r="F159" s="274"/>
      <c r="G159" s="274"/>
    </row>
    <row r="160" spans="1:7" s="74" customFormat="1" ht="18.75">
      <c r="A160" s="121"/>
      <c r="B160" s="162"/>
      <c r="C160" s="116"/>
      <c r="D160" s="140"/>
      <c r="E160" s="207"/>
      <c r="F160" s="209"/>
      <c r="G160" s="210"/>
    </row>
    <row r="161" spans="1:7" s="74" customFormat="1" ht="18.75">
      <c r="A161" s="121"/>
      <c r="B161" s="122"/>
      <c r="C161" s="116"/>
      <c r="D161" s="140"/>
      <c r="E161" s="207"/>
      <c r="F161" s="209"/>
      <c r="G161" s="210"/>
    </row>
    <row r="162" spans="1:7" s="73" customFormat="1" ht="18.75">
      <c r="A162" s="121" t="s">
        <v>208</v>
      </c>
      <c r="B162" s="129" t="s">
        <v>207</v>
      </c>
      <c r="C162" s="116" t="s">
        <v>74</v>
      </c>
      <c r="D162" s="140">
        <v>6</v>
      </c>
      <c r="E162" s="273" t="s">
        <v>45</v>
      </c>
      <c r="F162" s="274"/>
      <c r="G162" s="274"/>
    </row>
    <row r="163" spans="1:7" s="73" customFormat="1" ht="63">
      <c r="A163" s="121"/>
      <c r="B163" s="122" t="s">
        <v>206</v>
      </c>
      <c r="C163" s="116"/>
      <c r="D163" s="140"/>
      <c r="E163" s="207"/>
      <c r="F163" s="209"/>
      <c r="G163" s="210"/>
    </row>
    <row r="164" spans="1:7" s="74" customFormat="1" ht="18.75">
      <c r="A164" s="121"/>
      <c r="B164" s="129"/>
      <c r="C164" s="116"/>
      <c r="D164" s="140"/>
      <c r="E164" s="207"/>
      <c r="F164" s="209"/>
      <c r="G164" s="210"/>
    </row>
    <row r="165" spans="1:7" s="74" customFormat="1" ht="18.75">
      <c r="A165" s="121"/>
      <c r="B165" s="122"/>
      <c r="C165" s="116"/>
      <c r="D165" s="140"/>
      <c r="E165" s="207"/>
      <c r="F165" s="209"/>
      <c r="G165" s="210"/>
    </row>
    <row r="166" spans="1:7" s="73" customFormat="1" ht="18.75">
      <c r="A166" s="121" t="s">
        <v>97</v>
      </c>
      <c r="B166" s="129" t="s">
        <v>205</v>
      </c>
      <c r="C166" s="116" t="s">
        <v>74</v>
      </c>
      <c r="D166" s="140">
        <v>16</v>
      </c>
      <c r="E166" s="273" t="s">
        <v>341</v>
      </c>
      <c r="F166" s="274"/>
      <c r="G166" s="274"/>
    </row>
    <row r="167" spans="1:7" s="73" customFormat="1" ht="78.75">
      <c r="A167" s="121"/>
      <c r="B167" s="122" t="s">
        <v>204</v>
      </c>
      <c r="C167" s="116"/>
      <c r="D167" s="140"/>
      <c r="E167" s="207"/>
      <c r="F167" s="209"/>
      <c r="G167" s="210"/>
    </row>
    <row r="168" spans="1:7" s="74" customFormat="1" ht="18.75">
      <c r="A168" s="121"/>
      <c r="B168" s="122"/>
      <c r="C168" s="116"/>
      <c r="D168" s="140"/>
      <c r="E168" s="207"/>
      <c r="F168" s="209"/>
      <c r="G168" s="210"/>
    </row>
    <row r="169" spans="1:7" s="75" customFormat="1" ht="18.75">
      <c r="A169" s="149"/>
      <c r="B169" s="132"/>
      <c r="C169" s="150"/>
      <c r="D169" s="140"/>
      <c r="E169" s="207"/>
      <c r="F169" s="209"/>
      <c r="G169" s="210"/>
    </row>
    <row r="170" spans="1:7" s="75" customFormat="1" ht="18.75">
      <c r="A170" s="149"/>
      <c r="B170" s="132"/>
      <c r="C170" s="150"/>
      <c r="D170" s="161"/>
      <c r="E170" s="208"/>
      <c r="F170" s="211"/>
      <c r="G170" s="211"/>
    </row>
    <row r="171" spans="1:7" s="73" customFormat="1" ht="18.75">
      <c r="A171" s="121" t="s">
        <v>203</v>
      </c>
      <c r="B171" s="167" t="s">
        <v>202</v>
      </c>
      <c r="C171" s="116"/>
      <c r="D171" s="140"/>
      <c r="E171" s="207"/>
      <c r="F171" s="209"/>
      <c r="G171" s="210"/>
    </row>
    <row r="172" spans="1:7" s="73" customFormat="1" ht="47.25">
      <c r="A172" s="121"/>
      <c r="B172" s="156" t="s">
        <v>201</v>
      </c>
      <c r="C172" s="116"/>
      <c r="D172" s="140"/>
      <c r="E172" s="207"/>
      <c r="F172" s="209"/>
      <c r="G172" s="210"/>
    </row>
    <row r="173" spans="1:7" s="74" customFormat="1" ht="18.75">
      <c r="A173" s="121"/>
      <c r="B173" s="156"/>
      <c r="C173" s="116"/>
      <c r="D173" s="140"/>
      <c r="E173" s="207"/>
      <c r="F173" s="209"/>
      <c r="G173" s="210"/>
    </row>
    <row r="174" spans="1:7" s="74" customFormat="1" ht="18.75">
      <c r="A174" s="121"/>
      <c r="B174" s="156"/>
      <c r="C174" s="116"/>
      <c r="D174" s="140"/>
      <c r="E174" s="207"/>
      <c r="F174" s="209"/>
      <c r="G174" s="210"/>
    </row>
    <row r="175" spans="1:7" s="73" customFormat="1" ht="18.75">
      <c r="A175" s="121" t="s">
        <v>200</v>
      </c>
      <c r="B175" s="169" t="s">
        <v>199</v>
      </c>
      <c r="C175" s="116" t="s">
        <v>74</v>
      </c>
      <c r="D175" s="140">
        <v>16</v>
      </c>
      <c r="E175" s="273" t="s">
        <v>341</v>
      </c>
      <c r="F175" s="274"/>
      <c r="G175" s="274"/>
    </row>
    <row r="176" spans="1:7" s="74" customFormat="1" ht="18.75">
      <c r="A176" s="121"/>
      <c r="B176" s="156"/>
      <c r="C176" s="116"/>
      <c r="D176" s="140"/>
      <c r="E176" s="207"/>
      <c r="F176" s="209"/>
      <c r="G176" s="210"/>
    </row>
    <row r="177" spans="1:7" s="74" customFormat="1" ht="18.75">
      <c r="A177" s="121"/>
      <c r="B177" s="169"/>
      <c r="C177" s="116"/>
      <c r="D177" s="140"/>
      <c r="E177" s="207"/>
      <c r="F177" s="209"/>
      <c r="G177" s="210"/>
    </row>
    <row r="178" spans="1:7" s="73" customFormat="1" ht="18.75">
      <c r="A178" s="121" t="s">
        <v>198</v>
      </c>
      <c r="B178" s="167" t="s">
        <v>197</v>
      </c>
      <c r="C178" s="116"/>
      <c r="D178" s="140"/>
      <c r="E178" s="207"/>
      <c r="F178" s="209"/>
      <c r="G178" s="210"/>
    </row>
    <row r="179" spans="1:7" s="73" customFormat="1" ht="94.5">
      <c r="A179" s="121"/>
      <c r="B179" s="156" t="s">
        <v>196</v>
      </c>
      <c r="C179" s="116"/>
      <c r="D179" s="140"/>
      <c r="E179" s="207"/>
      <c r="F179" s="209"/>
      <c r="G179" s="210"/>
    </row>
    <row r="180" spans="1:7" s="74" customFormat="1" ht="18.75">
      <c r="A180" s="121"/>
      <c r="B180" s="156"/>
      <c r="C180" s="116"/>
      <c r="D180" s="140"/>
      <c r="E180" s="207"/>
      <c r="F180" s="209"/>
      <c r="G180" s="210"/>
    </row>
    <row r="181" spans="1:7" s="74" customFormat="1" ht="18.75">
      <c r="A181" s="121"/>
      <c r="B181" s="132"/>
      <c r="C181" s="116"/>
      <c r="D181" s="140"/>
      <c r="E181" s="207"/>
      <c r="F181" s="209"/>
      <c r="G181" s="210"/>
    </row>
    <row r="182" spans="1:7" s="73" customFormat="1" ht="31.5">
      <c r="A182" s="121" t="s">
        <v>105</v>
      </c>
      <c r="B182" s="131" t="s">
        <v>195</v>
      </c>
      <c r="C182" s="116" t="s">
        <v>74</v>
      </c>
      <c r="D182" s="140">
        <v>1</v>
      </c>
      <c r="E182" s="273" t="s">
        <v>342</v>
      </c>
      <c r="F182" s="274"/>
      <c r="G182" s="274"/>
    </row>
    <row r="183" spans="1:7" s="74" customFormat="1" ht="18.75">
      <c r="A183" s="121"/>
      <c r="B183" s="132"/>
      <c r="C183" s="116"/>
      <c r="D183" s="140"/>
      <c r="E183" s="207"/>
      <c r="F183" s="209"/>
      <c r="G183" s="210"/>
    </row>
    <row r="184" spans="1:7" s="74" customFormat="1" ht="18.75">
      <c r="A184" s="121"/>
      <c r="B184" s="169"/>
      <c r="C184" s="116"/>
      <c r="D184" s="140"/>
      <c r="E184" s="207"/>
      <c r="F184" s="209"/>
      <c r="G184" s="210"/>
    </row>
    <row r="185" spans="1:7" s="73" customFormat="1" ht="18.75">
      <c r="A185" s="106">
        <v>110000</v>
      </c>
      <c r="B185" s="107" t="s">
        <v>194</v>
      </c>
      <c r="C185" s="108"/>
      <c r="D185" s="159"/>
      <c r="E185" s="207"/>
      <c r="F185" s="209"/>
      <c r="G185" s="210"/>
    </row>
    <row r="186" spans="1:7" s="73" customFormat="1" ht="31.5">
      <c r="A186" s="114">
        <v>110100</v>
      </c>
      <c r="B186" s="170" t="s">
        <v>193</v>
      </c>
      <c r="C186" s="116"/>
      <c r="D186" s="140"/>
      <c r="E186" s="207"/>
      <c r="F186" s="209"/>
      <c r="G186" s="210"/>
    </row>
    <row r="187" spans="1:7" s="73" customFormat="1" ht="207" customHeight="1">
      <c r="A187" s="121"/>
      <c r="B187" s="122" t="s">
        <v>192</v>
      </c>
      <c r="C187" s="116"/>
      <c r="D187" s="140"/>
      <c r="E187" s="207"/>
      <c r="F187" s="209"/>
      <c r="G187" s="210"/>
    </row>
    <row r="188" spans="1:7" s="74" customFormat="1" ht="18.75">
      <c r="A188" s="121"/>
      <c r="B188" s="151"/>
      <c r="C188" s="116"/>
      <c r="D188" s="140"/>
      <c r="E188" s="207"/>
      <c r="F188" s="209"/>
      <c r="G188" s="210"/>
    </row>
    <row r="189" spans="1:7" s="74" customFormat="1" ht="18.75">
      <c r="A189" s="121"/>
      <c r="B189" s="122"/>
      <c r="C189" s="116"/>
      <c r="D189" s="140"/>
      <c r="E189" s="207"/>
      <c r="F189" s="209"/>
      <c r="G189" s="210"/>
    </row>
    <row r="190" spans="1:7" s="73" customFormat="1" ht="18.75">
      <c r="A190" s="121" t="s">
        <v>191</v>
      </c>
      <c r="B190" s="129" t="s">
        <v>190</v>
      </c>
      <c r="C190" s="116" t="s">
        <v>74</v>
      </c>
      <c r="D190" s="140">
        <v>4</v>
      </c>
      <c r="E190" s="273" t="s">
        <v>338</v>
      </c>
      <c r="F190" s="274"/>
      <c r="G190" s="274"/>
    </row>
    <row r="191" spans="1:7" s="74" customFormat="1" ht="18.75">
      <c r="A191" s="121"/>
      <c r="B191" s="122"/>
      <c r="C191" s="116"/>
      <c r="D191" s="140"/>
      <c r="E191" s="207"/>
      <c r="F191" s="209"/>
      <c r="G191" s="210"/>
    </row>
    <row r="192" spans="1:7" s="73" customFormat="1" ht="18.75">
      <c r="A192" s="106" t="s">
        <v>189</v>
      </c>
      <c r="B192" s="107" t="s">
        <v>188</v>
      </c>
      <c r="C192" s="158"/>
      <c r="D192" s="159"/>
      <c r="E192" s="204"/>
      <c r="F192" s="206"/>
      <c r="G192" s="210"/>
    </row>
    <row r="193" spans="1:9" s="73" customFormat="1" ht="18.75">
      <c r="A193" s="114" t="s">
        <v>187</v>
      </c>
      <c r="B193" s="170" t="s">
        <v>186</v>
      </c>
      <c r="C193" s="116"/>
      <c r="D193" s="140"/>
      <c r="E193" s="207"/>
      <c r="F193" s="209"/>
      <c r="G193" s="210"/>
    </row>
    <row r="194" spans="1:9" s="74" customFormat="1" ht="18.75" customHeight="1">
      <c r="A194" s="121"/>
      <c r="B194" s="122"/>
      <c r="C194" s="116"/>
      <c r="D194" s="140"/>
      <c r="E194" s="207"/>
      <c r="F194" s="209"/>
      <c r="G194" s="210"/>
    </row>
    <row r="195" spans="1:9" s="73" customFormat="1" ht="47.25">
      <c r="A195" s="121" t="s">
        <v>185</v>
      </c>
      <c r="B195" s="171" t="s">
        <v>184</v>
      </c>
      <c r="C195" s="116" t="s">
        <v>322</v>
      </c>
      <c r="D195" s="140">
        <v>7.7</v>
      </c>
      <c r="E195" s="273" t="s">
        <v>88</v>
      </c>
      <c r="F195" s="274"/>
      <c r="G195" s="274"/>
    </row>
    <row r="196" spans="1:9" s="73" customFormat="1" ht="126">
      <c r="A196" s="121"/>
      <c r="B196" s="122" t="s">
        <v>183</v>
      </c>
      <c r="C196" s="116"/>
      <c r="D196" s="140"/>
      <c r="E196" s="207"/>
      <c r="F196" s="209"/>
      <c r="G196" s="210"/>
    </row>
    <row r="197" spans="1:9" s="74" customFormat="1" ht="18.75" customHeight="1">
      <c r="A197" s="121"/>
      <c r="B197" s="122"/>
      <c r="C197" s="116"/>
      <c r="D197" s="140"/>
      <c r="E197" s="207"/>
      <c r="F197" s="209"/>
      <c r="G197" s="210"/>
    </row>
    <row r="198" spans="1:9" s="73" customFormat="1" ht="21">
      <c r="A198" s="121" t="s">
        <v>182</v>
      </c>
      <c r="B198" s="129" t="s">
        <v>181</v>
      </c>
      <c r="C198" s="116" t="s">
        <v>322</v>
      </c>
      <c r="D198" s="140">
        <v>35.200000000000003</v>
      </c>
      <c r="E198" s="273" t="s">
        <v>43</v>
      </c>
      <c r="F198" s="274"/>
      <c r="G198" s="274"/>
    </row>
    <row r="199" spans="1:9" s="73" customFormat="1" ht="141.75">
      <c r="A199" s="121"/>
      <c r="B199" s="122" t="s">
        <v>180</v>
      </c>
      <c r="C199" s="116"/>
      <c r="D199" s="140"/>
      <c r="E199" s="207"/>
      <c r="F199" s="209"/>
      <c r="G199" s="210"/>
    </row>
    <row r="200" spans="1:9" s="74" customFormat="1" ht="18.75" customHeight="1">
      <c r="A200" s="121"/>
      <c r="B200" s="122"/>
      <c r="C200" s="116"/>
      <c r="D200" s="140"/>
      <c r="E200" s="207"/>
      <c r="F200" s="209"/>
      <c r="G200" s="210"/>
    </row>
    <row r="201" spans="1:9" s="73" customFormat="1" ht="18.75">
      <c r="A201" s="106">
        <v>140000</v>
      </c>
      <c r="B201" s="107" t="s">
        <v>179</v>
      </c>
      <c r="C201" s="108"/>
      <c r="D201" s="159"/>
      <c r="E201" s="204"/>
      <c r="F201" s="206"/>
      <c r="G201" s="210"/>
    </row>
    <row r="202" spans="1:9" s="73" customFormat="1" ht="18.75">
      <c r="A202" s="114">
        <v>140100</v>
      </c>
      <c r="B202" s="170" t="s">
        <v>178</v>
      </c>
      <c r="C202" s="116"/>
      <c r="D202" s="140"/>
      <c r="E202" s="207"/>
      <c r="F202" s="209"/>
      <c r="G202" s="210"/>
    </row>
    <row r="203" spans="1:9" s="74" customFormat="1" ht="18.75">
      <c r="A203" s="121"/>
      <c r="B203" s="122"/>
      <c r="C203" s="116"/>
      <c r="D203" s="140"/>
      <c r="E203" s="207"/>
      <c r="F203" s="209"/>
      <c r="G203" s="210"/>
      <c r="I203" s="74" t="s">
        <v>343</v>
      </c>
    </row>
    <row r="204" spans="1:9" s="73" customFormat="1" ht="18.75" customHeight="1">
      <c r="A204" s="121" t="s">
        <v>177</v>
      </c>
      <c r="B204" s="129" t="s">
        <v>176</v>
      </c>
      <c r="C204" s="116" t="s">
        <v>142</v>
      </c>
      <c r="D204" s="140">
        <v>794.62</v>
      </c>
      <c r="E204" s="273" t="s">
        <v>356</v>
      </c>
      <c r="F204" s="274"/>
      <c r="G204" s="274"/>
      <c r="I204" s="73" t="s">
        <v>344</v>
      </c>
    </row>
    <row r="205" spans="1:9" s="73" customFormat="1" ht="81" customHeight="1">
      <c r="A205" s="121"/>
      <c r="B205" s="122" t="s">
        <v>175</v>
      </c>
      <c r="C205" s="116"/>
      <c r="D205" s="140"/>
      <c r="E205" s="273"/>
      <c r="F205" s="274"/>
      <c r="G205" s="274"/>
    </row>
    <row r="206" spans="1:9" s="74" customFormat="1" ht="18.75">
      <c r="A206" s="121"/>
      <c r="B206" s="122"/>
      <c r="C206" s="116"/>
      <c r="D206" s="140"/>
      <c r="E206" s="273"/>
      <c r="F206" s="274"/>
      <c r="G206" s="274"/>
    </row>
    <row r="207" spans="1:9" s="74" customFormat="1" ht="18.75">
      <c r="A207" s="121"/>
      <c r="B207" s="122"/>
      <c r="C207" s="116"/>
      <c r="D207" s="140"/>
      <c r="E207" s="273"/>
      <c r="F207" s="274"/>
      <c r="G207" s="274"/>
    </row>
    <row r="208" spans="1:9" s="73" customFormat="1" ht="18.75">
      <c r="A208" s="121" t="s">
        <v>174</v>
      </c>
      <c r="B208" s="129" t="s">
        <v>173</v>
      </c>
      <c r="C208" s="116" t="s">
        <v>142</v>
      </c>
      <c r="D208" s="140">
        <v>794.62</v>
      </c>
      <c r="E208" s="273" t="s">
        <v>356</v>
      </c>
      <c r="F208" s="274"/>
      <c r="G208" s="274"/>
    </row>
    <row r="209" spans="1:7" s="73" customFormat="1" ht="78.75">
      <c r="A209" s="121"/>
      <c r="B209" s="122" t="s">
        <v>172</v>
      </c>
      <c r="C209" s="116"/>
      <c r="D209" s="140"/>
      <c r="E209" s="273"/>
      <c r="F209" s="274"/>
      <c r="G209" s="274"/>
    </row>
    <row r="210" spans="1:7" s="74" customFormat="1" ht="18.75">
      <c r="A210" s="121"/>
      <c r="B210" s="129"/>
      <c r="C210" s="116"/>
      <c r="D210" s="140"/>
      <c r="E210" s="273"/>
      <c r="F210" s="274"/>
      <c r="G210" s="274"/>
    </row>
    <row r="211" spans="1:7" s="74" customFormat="1" ht="18.75">
      <c r="A211" s="121"/>
      <c r="B211" s="172"/>
      <c r="C211" s="116"/>
      <c r="D211" s="140"/>
      <c r="E211" s="207"/>
      <c r="F211" s="209"/>
      <c r="G211" s="210"/>
    </row>
    <row r="212" spans="1:7" s="73" customFormat="1" ht="18.75">
      <c r="A212" s="106">
        <v>150000</v>
      </c>
      <c r="B212" s="107" t="s">
        <v>171</v>
      </c>
      <c r="C212" s="108"/>
      <c r="D212" s="159"/>
      <c r="E212" s="207"/>
      <c r="F212" s="209"/>
      <c r="G212" s="210"/>
    </row>
    <row r="213" spans="1:7" s="74" customFormat="1" ht="18.75">
      <c r="A213" s="121"/>
      <c r="B213" s="122"/>
      <c r="C213" s="116"/>
      <c r="D213" s="140"/>
      <c r="E213" s="207"/>
      <c r="F213" s="209"/>
      <c r="G213" s="210"/>
    </row>
    <row r="214" spans="1:7" s="73" customFormat="1" ht="31.5">
      <c r="A214" s="121" t="s">
        <v>170</v>
      </c>
      <c r="B214" s="169" t="s">
        <v>169</v>
      </c>
      <c r="C214" s="116" t="s">
        <v>322</v>
      </c>
      <c r="D214" s="140">
        <v>252.58</v>
      </c>
      <c r="E214" s="273" t="s">
        <v>56</v>
      </c>
      <c r="F214" s="274"/>
      <c r="G214" s="274"/>
    </row>
    <row r="215" spans="1:7" s="73" customFormat="1" ht="78.75">
      <c r="A215" s="121"/>
      <c r="B215" s="156" t="s">
        <v>168</v>
      </c>
      <c r="C215" s="116"/>
      <c r="D215" s="140"/>
      <c r="E215" s="207"/>
      <c r="F215" s="209"/>
      <c r="G215" s="210"/>
    </row>
    <row r="216" spans="1:7" s="74" customFormat="1" ht="18.75">
      <c r="A216" s="121"/>
      <c r="B216" s="122"/>
      <c r="C216" s="116"/>
      <c r="D216" s="140"/>
      <c r="E216" s="207"/>
      <c r="F216" s="209"/>
      <c r="G216" s="210"/>
    </row>
    <row r="217" spans="1:7" s="74" customFormat="1" ht="18.75">
      <c r="A217" s="121"/>
      <c r="B217" s="122"/>
      <c r="C217" s="116"/>
      <c r="D217" s="140"/>
      <c r="E217" s="207"/>
      <c r="F217" s="209"/>
      <c r="G217" s="210"/>
    </row>
    <row r="218" spans="1:7" s="74" customFormat="1" ht="18.75">
      <c r="A218" s="121"/>
      <c r="B218" s="122"/>
      <c r="C218" s="116"/>
      <c r="D218" s="140"/>
      <c r="E218" s="207"/>
      <c r="F218" s="209"/>
      <c r="G218" s="210"/>
    </row>
    <row r="219" spans="1:7" s="73" customFormat="1" ht="45.75" customHeight="1">
      <c r="A219" s="121" t="s">
        <v>167</v>
      </c>
      <c r="B219" s="169" t="s">
        <v>166</v>
      </c>
      <c r="C219" s="116" t="s">
        <v>322</v>
      </c>
      <c r="D219" s="140">
        <v>252.58</v>
      </c>
      <c r="E219" s="273" t="s">
        <v>56</v>
      </c>
      <c r="F219" s="274"/>
      <c r="G219" s="274"/>
    </row>
    <row r="220" spans="1:7" s="73" customFormat="1" ht="63">
      <c r="A220" s="121"/>
      <c r="B220" s="156" t="s">
        <v>165</v>
      </c>
      <c r="C220" s="116"/>
      <c r="D220" s="140"/>
      <c r="E220" s="207"/>
      <c r="F220" s="209"/>
      <c r="G220" s="210"/>
    </row>
    <row r="221" spans="1:7" s="74" customFormat="1" ht="18.75">
      <c r="A221" s="121"/>
      <c r="B221" s="122"/>
      <c r="C221" s="116"/>
      <c r="D221" s="140"/>
      <c r="E221" s="207"/>
      <c r="F221" s="209"/>
      <c r="G221" s="210"/>
    </row>
    <row r="222" spans="1:7" s="74" customFormat="1" ht="18.75">
      <c r="A222" s="121"/>
      <c r="B222" s="122"/>
      <c r="C222" s="116"/>
      <c r="D222" s="140"/>
      <c r="E222" s="207"/>
      <c r="F222" s="209"/>
      <c r="G222" s="210"/>
    </row>
    <row r="223" spans="1:7" s="73" customFormat="1" ht="47.25">
      <c r="A223" s="149" t="s">
        <v>164</v>
      </c>
      <c r="B223" s="173" t="s">
        <v>163</v>
      </c>
      <c r="C223" s="116" t="s">
        <v>142</v>
      </c>
      <c r="D223" s="140">
        <v>252.58</v>
      </c>
      <c r="E223" s="273" t="s">
        <v>56</v>
      </c>
      <c r="F223" s="274"/>
      <c r="G223" s="274"/>
    </row>
    <row r="224" spans="1:7" s="73" customFormat="1" ht="220.5">
      <c r="A224" s="149"/>
      <c r="B224" s="174" t="s">
        <v>162</v>
      </c>
      <c r="C224" s="116"/>
      <c r="D224" s="140"/>
      <c r="E224" s="207"/>
      <c r="F224" s="209"/>
      <c r="G224" s="210"/>
    </row>
    <row r="225" spans="1:7" s="74" customFormat="1" ht="18.75">
      <c r="A225" s="121"/>
      <c r="B225" s="122"/>
      <c r="C225" s="116"/>
      <c r="D225" s="140"/>
      <c r="E225" s="207"/>
      <c r="F225" s="209"/>
      <c r="G225" s="210"/>
    </row>
    <row r="226" spans="1:7" s="74" customFormat="1" ht="18.75">
      <c r="A226" s="121"/>
      <c r="B226" s="122"/>
      <c r="C226" s="116"/>
      <c r="D226" s="140"/>
      <c r="E226" s="207"/>
      <c r="F226" s="209"/>
      <c r="G226" s="210"/>
    </row>
    <row r="227" spans="1:7" s="73" customFormat="1" ht="18.75">
      <c r="A227" s="121" t="s">
        <v>161</v>
      </c>
      <c r="B227" s="129" t="s">
        <v>160</v>
      </c>
      <c r="C227" s="116" t="s">
        <v>1</v>
      </c>
      <c r="D227" s="140">
        <v>208</v>
      </c>
      <c r="E227" s="273" t="s">
        <v>93</v>
      </c>
      <c r="F227" s="274"/>
      <c r="G227" s="274"/>
    </row>
    <row r="228" spans="1:7" s="73" customFormat="1" ht="299.25">
      <c r="A228" s="121"/>
      <c r="B228" s="122" t="s">
        <v>159</v>
      </c>
      <c r="C228" s="116"/>
      <c r="D228" s="140"/>
      <c r="E228" s="207"/>
      <c r="F228" s="209"/>
      <c r="G228" s="210"/>
    </row>
    <row r="229" spans="1:7" s="74" customFormat="1" ht="18.75">
      <c r="A229" s="121"/>
      <c r="B229" s="122"/>
      <c r="C229" s="116"/>
      <c r="D229" s="140"/>
      <c r="E229" s="207"/>
      <c r="F229" s="209"/>
      <c r="G229" s="210"/>
    </row>
    <row r="230" spans="1:7" s="74" customFormat="1" ht="47.25">
      <c r="A230" s="121"/>
      <c r="B230" s="122" t="s">
        <v>158</v>
      </c>
      <c r="C230" s="116"/>
      <c r="D230" s="140"/>
      <c r="E230" s="207"/>
      <c r="F230" s="209"/>
      <c r="G230" s="210"/>
    </row>
    <row r="231" spans="1:7" s="74" customFormat="1" ht="18.75">
      <c r="A231" s="121"/>
      <c r="B231" s="129"/>
      <c r="C231" s="116"/>
      <c r="D231" s="140"/>
      <c r="E231" s="207"/>
      <c r="F231" s="209"/>
      <c r="G231" s="210"/>
    </row>
    <row r="232" spans="1:7" s="73" customFormat="1" ht="44.25" customHeight="1">
      <c r="A232" s="121" t="s">
        <v>157</v>
      </c>
      <c r="B232" s="131" t="s">
        <v>156</v>
      </c>
      <c r="C232" s="116" t="s">
        <v>322</v>
      </c>
      <c r="D232" s="140">
        <v>14.55</v>
      </c>
      <c r="E232" s="273" t="s">
        <v>345</v>
      </c>
      <c r="F232" s="274"/>
      <c r="G232" s="274"/>
    </row>
    <row r="233" spans="1:7" s="73" customFormat="1" ht="252">
      <c r="A233" s="121"/>
      <c r="B233" s="132" t="s">
        <v>155</v>
      </c>
      <c r="C233" s="116"/>
      <c r="D233" s="140"/>
      <c r="E233" s="207"/>
      <c r="F233" s="209"/>
      <c r="G233" s="210"/>
    </row>
    <row r="234" spans="1:7" s="74" customFormat="1" ht="18.75">
      <c r="A234" s="121"/>
      <c r="B234" s="122"/>
      <c r="C234" s="116"/>
      <c r="D234" s="212"/>
      <c r="E234" s="209"/>
      <c r="F234" s="209"/>
      <c r="G234" s="210"/>
    </row>
    <row r="235" spans="1:7" s="73" customFormat="1" ht="18.75">
      <c r="A235" s="175">
        <v>170000</v>
      </c>
      <c r="B235" s="107" t="s">
        <v>154</v>
      </c>
      <c r="C235" s="176"/>
      <c r="D235" s="159"/>
      <c r="E235" s="205"/>
      <c r="F235" s="206"/>
      <c r="G235" s="210"/>
    </row>
    <row r="236" spans="1:7" s="73" customFormat="1" ht="18.75">
      <c r="A236" s="177">
        <v>170100</v>
      </c>
      <c r="B236" s="170" t="s">
        <v>153</v>
      </c>
      <c r="C236" s="116"/>
      <c r="D236" s="140"/>
      <c r="E236" s="207"/>
      <c r="F236" s="209"/>
      <c r="G236" s="210"/>
    </row>
    <row r="237" spans="1:7" s="74" customFormat="1" ht="18.75">
      <c r="A237" s="178"/>
      <c r="B237" s="122"/>
      <c r="C237" s="116"/>
      <c r="D237" s="140"/>
      <c r="E237" s="207"/>
      <c r="F237" s="209"/>
      <c r="G237" s="210"/>
    </row>
    <row r="238" spans="1:7" s="73" customFormat="1" ht="21" customHeight="1">
      <c r="A238" s="178">
        <v>170102</v>
      </c>
      <c r="B238" s="129" t="s">
        <v>329</v>
      </c>
      <c r="C238" s="116" t="s">
        <v>322</v>
      </c>
      <c r="D238" s="140">
        <v>794.62</v>
      </c>
      <c r="E238" s="273" t="s">
        <v>356</v>
      </c>
      <c r="F238" s="274"/>
      <c r="G238" s="274"/>
    </row>
    <row r="239" spans="1:7" s="73" customFormat="1" ht="141.75">
      <c r="A239" s="178"/>
      <c r="B239" s="122" t="s">
        <v>152</v>
      </c>
      <c r="C239" s="116"/>
      <c r="D239" s="140"/>
      <c r="E239" s="273"/>
      <c r="F239" s="274"/>
      <c r="G239" s="274"/>
    </row>
    <row r="240" spans="1:7" s="74" customFormat="1" ht="18.75">
      <c r="A240" s="178"/>
      <c r="B240" s="129"/>
      <c r="C240" s="116"/>
      <c r="D240" s="140"/>
      <c r="E240" s="207"/>
      <c r="F240" s="209"/>
      <c r="G240" s="210"/>
    </row>
    <row r="241" spans="1:8" s="73" customFormat="1" ht="42" customHeight="1">
      <c r="A241" s="178">
        <v>170107</v>
      </c>
      <c r="B241" s="129" t="s">
        <v>151</v>
      </c>
      <c r="C241" s="116" t="s">
        <v>322</v>
      </c>
      <c r="D241" s="140">
        <v>15.12</v>
      </c>
      <c r="E241" s="273" t="s">
        <v>44</v>
      </c>
      <c r="F241" s="274"/>
      <c r="G241" s="274"/>
    </row>
    <row r="242" spans="1:8" s="73" customFormat="1" ht="195" customHeight="1">
      <c r="A242" s="178"/>
      <c r="B242" s="122" t="s">
        <v>150</v>
      </c>
      <c r="C242" s="116"/>
      <c r="D242" s="140"/>
      <c r="E242" s="207"/>
      <c r="F242" s="209"/>
      <c r="G242" s="210"/>
    </row>
    <row r="243" spans="1:8" s="74" customFormat="1" ht="18.75">
      <c r="A243" s="178"/>
      <c r="B243" s="122"/>
      <c r="C243" s="116"/>
      <c r="D243" s="140"/>
      <c r="E243" s="207"/>
      <c r="F243" s="209"/>
      <c r="G243" s="210"/>
    </row>
    <row r="244" spans="1:8" s="73" customFormat="1" ht="24.75" customHeight="1">
      <c r="A244" s="178">
        <v>170108</v>
      </c>
      <c r="B244" s="169" t="s">
        <v>149</v>
      </c>
      <c r="C244" s="116" t="s">
        <v>322</v>
      </c>
      <c r="D244" s="140">
        <v>15.12</v>
      </c>
      <c r="E244" s="273" t="s">
        <v>44</v>
      </c>
      <c r="F244" s="274"/>
      <c r="G244" s="274"/>
    </row>
    <row r="245" spans="1:8" s="73" customFormat="1" ht="187.5" customHeight="1">
      <c r="A245" s="178"/>
      <c r="B245" s="156" t="s">
        <v>148</v>
      </c>
      <c r="C245" s="116"/>
      <c r="D245" s="140"/>
      <c r="E245" s="207"/>
      <c r="F245" s="209"/>
      <c r="G245" s="210"/>
    </row>
    <row r="246" spans="1:8" s="74" customFormat="1" ht="18.75">
      <c r="A246" s="178"/>
      <c r="B246" s="122"/>
      <c r="C246" s="116"/>
      <c r="D246" s="140"/>
      <c r="E246" s="207"/>
      <c r="F246" s="209"/>
      <c r="G246" s="210"/>
    </row>
    <row r="247" spans="1:8" s="74" customFormat="1" ht="18.75">
      <c r="A247" s="178"/>
      <c r="B247" s="129"/>
      <c r="C247" s="116"/>
      <c r="D247" s="140"/>
      <c r="E247" s="207"/>
      <c r="F247" s="209"/>
      <c r="G247" s="210"/>
    </row>
    <row r="248" spans="1:8" s="73" customFormat="1" ht="31.5" customHeight="1">
      <c r="A248" s="178">
        <v>170110</v>
      </c>
      <c r="B248" s="129" t="s">
        <v>147</v>
      </c>
      <c r="C248" s="116" t="s">
        <v>322</v>
      </c>
      <c r="D248" s="140">
        <v>794.62</v>
      </c>
      <c r="E248" s="273" t="s">
        <v>356</v>
      </c>
      <c r="F248" s="274"/>
      <c r="G248" s="274"/>
    </row>
    <row r="249" spans="1:8" s="73" customFormat="1" ht="100.5" customHeight="1">
      <c r="A249" s="178"/>
      <c r="B249" s="122" t="s">
        <v>146</v>
      </c>
      <c r="C249" s="116"/>
      <c r="D249" s="140"/>
      <c r="E249" s="273"/>
      <c r="F249" s="274"/>
      <c r="G249" s="274"/>
    </row>
    <row r="250" spans="1:8" s="74" customFormat="1" ht="18.75">
      <c r="A250" s="178"/>
      <c r="B250" s="122"/>
      <c r="C250" s="142"/>
      <c r="D250" s="216"/>
      <c r="E250" s="209"/>
      <c r="F250" s="209"/>
      <c r="G250" s="210"/>
    </row>
    <row r="251" spans="1:8" s="73" customFormat="1" ht="18.75">
      <c r="A251" s="106" t="s">
        <v>103</v>
      </c>
      <c r="B251" s="107" t="s">
        <v>104</v>
      </c>
      <c r="C251" s="108"/>
      <c r="D251" s="140"/>
      <c r="E251" s="205"/>
      <c r="F251" s="206"/>
      <c r="G251" s="210"/>
    </row>
    <row r="252" spans="1:8" s="73" customFormat="1" ht="18.75">
      <c r="A252" s="114" t="s">
        <v>145</v>
      </c>
      <c r="B252" s="170" t="s">
        <v>144</v>
      </c>
      <c r="C252" s="116"/>
      <c r="D252" s="140"/>
      <c r="E252" s="207"/>
      <c r="F252" s="209"/>
      <c r="G252" s="210"/>
    </row>
    <row r="253" spans="1:8" s="73" customFormat="1" ht="18.75">
      <c r="A253" s="121" t="s">
        <v>102</v>
      </c>
      <c r="B253" s="129" t="s">
        <v>143</v>
      </c>
      <c r="C253" s="116" t="s">
        <v>142</v>
      </c>
      <c r="D253" s="140">
        <v>252.58</v>
      </c>
      <c r="E253" s="273" t="s">
        <v>56</v>
      </c>
      <c r="F253" s="274"/>
      <c r="G253" s="274"/>
    </row>
    <row r="254" spans="1:8" s="73" customFormat="1" ht="63">
      <c r="A254" s="121"/>
      <c r="B254" s="122" t="s">
        <v>141</v>
      </c>
      <c r="C254" s="116"/>
      <c r="D254" s="140"/>
      <c r="E254" s="207"/>
      <c r="F254" s="209"/>
      <c r="G254" s="210"/>
    </row>
    <row r="255" spans="1:8" s="74" customFormat="1" ht="19.5" thickBot="1">
      <c r="A255" s="121"/>
      <c r="B255" s="122"/>
      <c r="C255" s="116"/>
      <c r="D255" s="140"/>
      <c r="E255" s="207"/>
      <c r="F255" s="209"/>
      <c r="G255" s="210"/>
    </row>
    <row r="256" spans="1:8" s="66" customFormat="1" ht="100.9" customHeight="1" thickBot="1">
      <c r="A256" s="283" t="s">
        <v>348</v>
      </c>
      <c r="B256" s="284"/>
      <c r="C256" s="284"/>
      <c r="D256" s="284"/>
      <c r="E256" s="285" t="s">
        <v>350</v>
      </c>
      <c r="F256" s="285"/>
      <c r="G256" s="285"/>
      <c r="H256" s="67"/>
    </row>
    <row r="257" spans="1:8" s="66" customFormat="1" ht="109.9" customHeight="1" thickBot="1">
      <c r="A257" s="280" t="s">
        <v>349</v>
      </c>
      <c r="B257" s="281"/>
      <c r="C257" s="281"/>
      <c r="D257" s="281"/>
      <c r="E257" s="71"/>
      <c r="F257" s="275" t="s">
        <v>85</v>
      </c>
      <c r="G257" s="275"/>
      <c r="H257" s="67"/>
    </row>
    <row r="258" spans="1:8" s="62" customFormat="1">
      <c r="A258" s="55"/>
      <c r="B258" s="65"/>
      <c r="C258" s="53"/>
      <c r="D258" s="51"/>
      <c r="E258" s="52"/>
      <c r="F258" s="52"/>
      <c r="G258" s="51"/>
    </row>
    <row r="259" spans="1:8" s="62" customFormat="1">
      <c r="A259" s="55"/>
      <c r="B259" s="65"/>
      <c r="C259" s="53"/>
      <c r="D259" s="51"/>
      <c r="E259" s="52"/>
      <c r="F259" s="52"/>
      <c r="G259" s="51"/>
    </row>
    <row r="260" spans="1:8" s="62" customFormat="1">
      <c r="A260" s="55"/>
      <c r="B260" s="65"/>
      <c r="C260" s="53"/>
      <c r="D260" s="51"/>
      <c r="E260" s="52"/>
      <c r="F260" s="52"/>
      <c r="G260" s="51"/>
    </row>
    <row r="261" spans="1:8" s="62" customFormat="1">
      <c r="A261" s="55"/>
      <c r="B261" s="65"/>
      <c r="C261" s="53"/>
      <c r="D261" s="51"/>
      <c r="E261" s="52"/>
      <c r="F261" s="52"/>
      <c r="G261" s="51"/>
    </row>
    <row r="262" spans="1:8" s="62" customFormat="1">
      <c r="A262" s="55"/>
      <c r="B262" s="65"/>
      <c r="C262" s="53"/>
      <c r="D262" s="51"/>
      <c r="E262" s="52"/>
      <c r="F262" s="52"/>
      <c r="G262" s="51"/>
    </row>
    <row r="263" spans="1:8" s="62" customFormat="1">
      <c r="A263" s="55"/>
      <c r="B263" s="54"/>
      <c r="C263" s="53"/>
      <c r="D263" s="51"/>
      <c r="E263" s="52"/>
      <c r="F263" s="52"/>
      <c r="G263" s="51"/>
    </row>
    <row r="264" spans="1:8" s="62" customFormat="1">
      <c r="A264" s="55"/>
      <c r="B264" s="54"/>
      <c r="C264" s="53"/>
      <c r="D264" s="51"/>
      <c r="E264" s="52"/>
      <c r="F264" s="52"/>
      <c r="G264" s="51"/>
    </row>
    <row r="265" spans="1:8" s="62" customFormat="1">
      <c r="A265" s="55"/>
      <c r="B265" s="54"/>
      <c r="C265" s="53"/>
      <c r="D265" s="51"/>
      <c r="E265" s="52"/>
      <c r="F265" s="52"/>
      <c r="G265" s="51"/>
    </row>
    <row r="266" spans="1:8" s="62" customFormat="1">
      <c r="A266" s="55"/>
      <c r="B266" s="54"/>
      <c r="C266" s="53"/>
      <c r="D266" s="51"/>
      <c r="E266" s="52"/>
      <c r="F266" s="52"/>
      <c r="G266" s="51"/>
    </row>
    <row r="267" spans="1:8" s="62" customFormat="1">
      <c r="A267" s="55"/>
      <c r="B267" s="54"/>
      <c r="C267" s="53"/>
      <c r="D267" s="51"/>
      <c r="E267" s="52"/>
      <c r="F267" s="52"/>
      <c r="G267" s="51"/>
    </row>
    <row r="268" spans="1:8" s="62" customFormat="1">
      <c r="A268" s="55"/>
      <c r="B268" s="54"/>
      <c r="C268" s="53"/>
      <c r="D268" s="51"/>
      <c r="E268" s="52"/>
      <c r="F268" s="52"/>
      <c r="G268" s="51"/>
    </row>
    <row r="269" spans="1:8" s="62" customFormat="1">
      <c r="A269" s="55"/>
      <c r="B269" s="54"/>
      <c r="C269" s="53"/>
      <c r="D269" s="51"/>
      <c r="E269" s="52"/>
      <c r="F269" s="52"/>
      <c r="G269" s="51"/>
    </row>
    <row r="270" spans="1:8" s="62" customFormat="1">
      <c r="A270" s="55"/>
      <c r="B270" s="54"/>
      <c r="C270" s="53"/>
      <c r="D270" s="51"/>
      <c r="E270" s="52"/>
      <c r="F270" s="52"/>
      <c r="G270" s="51"/>
    </row>
    <row r="271" spans="1:8" s="62" customFormat="1">
      <c r="A271" s="55"/>
      <c r="B271" s="54"/>
      <c r="C271" s="53"/>
      <c r="D271" s="51"/>
      <c r="E271" s="52"/>
      <c r="F271" s="52"/>
      <c r="G271" s="51"/>
    </row>
    <row r="272" spans="1:8" s="62" customFormat="1">
      <c r="A272" s="55"/>
      <c r="B272" s="54"/>
      <c r="C272" s="53"/>
      <c r="D272" s="51"/>
      <c r="E272" s="52"/>
      <c r="F272" s="52"/>
      <c r="G272" s="51"/>
    </row>
    <row r="273" spans="1:7" s="62" customFormat="1">
      <c r="A273" s="55"/>
      <c r="B273" s="54"/>
      <c r="C273" s="53"/>
      <c r="D273" s="51"/>
      <c r="E273" s="52"/>
      <c r="F273" s="52"/>
      <c r="G273" s="51"/>
    </row>
    <row r="274" spans="1:7" s="62" customFormat="1">
      <c r="A274" s="55"/>
      <c r="B274" s="54"/>
      <c r="C274" s="53"/>
      <c r="D274" s="51"/>
      <c r="E274" s="52"/>
      <c r="F274" s="52"/>
      <c r="G274" s="51"/>
    </row>
    <row r="275" spans="1:7" s="62" customFormat="1">
      <c r="A275" s="55"/>
      <c r="B275" s="54"/>
      <c r="C275" s="53"/>
      <c r="D275" s="51"/>
      <c r="E275" s="52"/>
      <c r="F275" s="52"/>
      <c r="G275" s="51"/>
    </row>
    <row r="276" spans="1:7" s="62" customFormat="1">
      <c r="A276" s="55"/>
      <c r="B276" s="54"/>
      <c r="C276" s="53"/>
      <c r="D276" s="51"/>
      <c r="E276" s="52"/>
      <c r="F276" s="52"/>
      <c r="G276" s="51"/>
    </row>
    <row r="277" spans="1:7" s="62" customFormat="1">
      <c r="A277" s="55"/>
      <c r="B277" s="54"/>
      <c r="C277" s="53"/>
      <c r="D277" s="51"/>
      <c r="E277" s="52"/>
      <c r="F277" s="52"/>
      <c r="G277" s="51"/>
    </row>
    <row r="278" spans="1:7" s="62" customFormat="1">
      <c r="A278" s="55"/>
      <c r="B278" s="54"/>
      <c r="C278" s="53"/>
      <c r="D278" s="51"/>
      <c r="E278" s="52"/>
      <c r="F278" s="52"/>
      <c r="G278" s="51"/>
    </row>
    <row r="279" spans="1:7" s="62" customFormat="1">
      <c r="A279" s="55"/>
      <c r="B279" s="54"/>
      <c r="C279" s="53"/>
      <c r="D279" s="51"/>
      <c r="E279" s="52"/>
      <c r="F279" s="52"/>
      <c r="G279" s="51"/>
    </row>
    <row r="280" spans="1:7" s="62" customFormat="1">
      <c r="A280" s="55"/>
      <c r="B280" s="54"/>
      <c r="C280" s="53"/>
      <c r="D280" s="51"/>
      <c r="E280" s="52"/>
      <c r="F280" s="52"/>
      <c r="G280" s="51"/>
    </row>
    <row r="281" spans="1:7" s="62" customFormat="1">
      <c r="A281" s="55"/>
      <c r="B281" s="54"/>
      <c r="C281" s="53"/>
      <c r="D281" s="51"/>
      <c r="E281" s="52"/>
      <c r="F281" s="52"/>
      <c r="G281" s="51"/>
    </row>
    <row r="282" spans="1:7" s="62" customFormat="1">
      <c r="A282" s="55"/>
      <c r="B282" s="54"/>
      <c r="C282" s="53"/>
      <c r="D282" s="51"/>
      <c r="E282" s="52"/>
      <c r="F282" s="52"/>
      <c r="G282" s="51"/>
    </row>
    <row r="283" spans="1:7" s="62" customFormat="1">
      <c r="A283" s="55"/>
      <c r="B283" s="54"/>
      <c r="C283" s="53"/>
      <c r="D283" s="51"/>
      <c r="E283" s="52"/>
      <c r="F283" s="52"/>
      <c r="G283" s="51"/>
    </row>
    <row r="284" spans="1:7" s="62" customFormat="1">
      <c r="A284" s="55"/>
      <c r="B284" s="54"/>
      <c r="C284" s="53"/>
      <c r="D284" s="51"/>
      <c r="E284" s="52"/>
      <c r="F284" s="52"/>
      <c r="G284" s="51"/>
    </row>
    <row r="285" spans="1:7" s="62" customFormat="1">
      <c r="A285" s="55"/>
      <c r="B285" s="54"/>
      <c r="C285" s="53"/>
      <c r="D285" s="51"/>
      <c r="E285" s="52"/>
      <c r="F285" s="52"/>
      <c r="G285" s="51"/>
    </row>
    <row r="286" spans="1:7" s="62" customFormat="1">
      <c r="A286" s="55"/>
      <c r="B286" s="54"/>
      <c r="C286" s="53"/>
      <c r="D286" s="51"/>
      <c r="E286" s="52"/>
      <c r="F286" s="52"/>
      <c r="G286" s="51"/>
    </row>
    <row r="287" spans="1:7" s="62" customFormat="1">
      <c r="A287" s="55"/>
      <c r="B287" s="54"/>
      <c r="C287" s="53"/>
      <c r="D287" s="51"/>
      <c r="E287" s="52"/>
      <c r="F287" s="52"/>
      <c r="G287" s="51"/>
    </row>
    <row r="288" spans="1:7" s="62" customFormat="1">
      <c r="A288" s="55"/>
      <c r="B288" s="54"/>
      <c r="C288" s="53"/>
      <c r="D288" s="51"/>
      <c r="E288" s="52"/>
      <c r="F288" s="52"/>
      <c r="G288" s="51"/>
    </row>
    <row r="289" spans="1:7" s="62" customFormat="1">
      <c r="A289" s="55"/>
      <c r="B289" s="54"/>
      <c r="C289" s="53"/>
      <c r="D289" s="51"/>
      <c r="E289" s="52"/>
      <c r="F289" s="52"/>
      <c r="G289" s="51"/>
    </row>
    <row r="290" spans="1:7" s="62" customFormat="1">
      <c r="A290" s="55"/>
      <c r="B290" s="54"/>
      <c r="C290" s="53"/>
      <c r="D290" s="51"/>
      <c r="E290" s="52"/>
      <c r="F290" s="52"/>
      <c r="G290" s="51"/>
    </row>
    <row r="291" spans="1:7" s="62" customFormat="1">
      <c r="A291" s="55"/>
      <c r="B291" s="54"/>
      <c r="C291" s="53"/>
      <c r="D291" s="51"/>
      <c r="E291" s="52"/>
      <c r="F291" s="52"/>
      <c r="G291" s="51"/>
    </row>
    <row r="292" spans="1:7" s="62" customFormat="1">
      <c r="A292" s="55"/>
      <c r="B292" s="54"/>
      <c r="C292" s="53"/>
      <c r="D292" s="51"/>
      <c r="E292" s="52"/>
      <c r="F292" s="52"/>
      <c r="G292" s="51"/>
    </row>
    <row r="293" spans="1:7" s="62" customFormat="1">
      <c r="A293" s="55"/>
      <c r="B293" s="54"/>
      <c r="C293" s="53"/>
      <c r="D293" s="51"/>
      <c r="E293" s="52"/>
      <c r="F293" s="52"/>
      <c r="G293" s="51"/>
    </row>
    <row r="294" spans="1:7" s="62" customFormat="1">
      <c r="A294" s="55"/>
      <c r="B294" s="54"/>
      <c r="C294" s="53"/>
      <c r="D294" s="51"/>
      <c r="E294" s="52"/>
      <c r="F294" s="52"/>
      <c r="G294" s="51"/>
    </row>
    <row r="295" spans="1:7" s="62" customFormat="1">
      <c r="A295" s="55"/>
      <c r="B295" s="54"/>
      <c r="C295" s="53"/>
      <c r="D295" s="51"/>
      <c r="E295" s="52"/>
      <c r="F295" s="52"/>
      <c r="G295" s="51"/>
    </row>
    <row r="296" spans="1:7" s="62" customFormat="1">
      <c r="A296" s="55"/>
      <c r="B296" s="54"/>
      <c r="C296" s="53"/>
      <c r="D296" s="51"/>
      <c r="E296" s="52"/>
      <c r="F296" s="52"/>
      <c r="G296" s="51"/>
    </row>
    <row r="297" spans="1:7" s="62" customFormat="1">
      <c r="A297" s="55"/>
      <c r="B297" s="54"/>
      <c r="C297" s="53"/>
      <c r="D297" s="51"/>
      <c r="E297" s="52"/>
      <c r="F297" s="52"/>
      <c r="G297" s="51"/>
    </row>
    <row r="298" spans="1:7" s="62" customFormat="1">
      <c r="A298" s="55"/>
      <c r="B298" s="54"/>
      <c r="C298" s="53"/>
      <c r="D298" s="51"/>
      <c r="E298" s="52"/>
      <c r="F298" s="52"/>
      <c r="G298" s="51"/>
    </row>
    <row r="299" spans="1:7" s="62" customFormat="1">
      <c r="A299" s="55"/>
      <c r="B299" s="54"/>
      <c r="C299" s="53"/>
      <c r="D299" s="51"/>
      <c r="E299" s="52"/>
      <c r="F299" s="52"/>
      <c r="G299" s="51"/>
    </row>
    <row r="300" spans="1:7" s="62" customFormat="1">
      <c r="A300" s="55"/>
      <c r="B300" s="54"/>
      <c r="C300" s="53"/>
      <c r="D300" s="51"/>
      <c r="E300" s="52"/>
      <c r="F300" s="52"/>
      <c r="G300" s="51"/>
    </row>
    <row r="301" spans="1:7" s="62" customFormat="1">
      <c r="A301" s="55"/>
      <c r="B301" s="54"/>
      <c r="C301" s="53"/>
      <c r="D301" s="51"/>
      <c r="E301" s="52"/>
      <c r="F301" s="52"/>
      <c r="G301" s="51"/>
    </row>
    <row r="302" spans="1:7" s="62" customFormat="1">
      <c r="A302" s="55"/>
      <c r="B302" s="54"/>
      <c r="C302" s="53"/>
      <c r="D302" s="51"/>
      <c r="E302" s="52"/>
      <c r="F302" s="52"/>
      <c r="G302" s="51"/>
    </row>
    <row r="303" spans="1:7" s="62" customFormat="1">
      <c r="A303" s="55"/>
      <c r="B303" s="54"/>
      <c r="C303" s="53"/>
      <c r="D303" s="51"/>
      <c r="E303" s="52"/>
      <c r="F303" s="52"/>
      <c r="G303" s="51"/>
    </row>
    <row r="304" spans="1:7" s="62" customFormat="1">
      <c r="A304" s="55"/>
      <c r="B304" s="54"/>
      <c r="C304" s="53"/>
      <c r="D304" s="51"/>
      <c r="E304" s="52"/>
      <c r="F304" s="52"/>
      <c r="G304" s="51"/>
    </row>
    <row r="305" spans="1:18" s="62" customFormat="1">
      <c r="A305" s="55"/>
      <c r="B305" s="54"/>
      <c r="C305" s="53"/>
      <c r="D305" s="51"/>
      <c r="E305" s="52"/>
      <c r="F305" s="52"/>
      <c r="G305" s="51"/>
    </row>
    <row r="306" spans="1:18" s="62" customFormat="1">
      <c r="A306" s="55"/>
      <c r="B306" s="54"/>
      <c r="C306" s="53"/>
      <c r="D306" s="51"/>
      <c r="E306" s="52"/>
      <c r="F306" s="52"/>
      <c r="G306" s="51"/>
    </row>
    <row r="307" spans="1:18" s="62" customFormat="1">
      <c r="A307" s="55"/>
      <c r="B307" s="54"/>
      <c r="C307" s="53"/>
      <c r="D307" s="51"/>
      <c r="E307" s="52"/>
      <c r="F307" s="52"/>
      <c r="G307" s="51"/>
    </row>
    <row r="308" spans="1:18" s="62" customFormat="1">
      <c r="A308" s="55"/>
      <c r="B308" s="54"/>
      <c r="C308" s="53"/>
      <c r="D308" s="51"/>
      <c r="E308" s="52"/>
      <c r="F308" s="52"/>
      <c r="G308" s="51"/>
    </row>
    <row r="309" spans="1:18" s="62" customFormat="1">
      <c r="A309" s="55"/>
      <c r="B309" s="54"/>
      <c r="C309" s="53"/>
      <c r="D309" s="51"/>
      <c r="E309" s="52"/>
      <c r="F309" s="52"/>
      <c r="G309" s="51"/>
    </row>
    <row r="310" spans="1:18" s="62" customFormat="1">
      <c r="A310" s="55"/>
      <c r="B310" s="54"/>
      <c r="C310" s="53"/>
      <c r="D310" s="51"/>
      <c r="E310" s="52"/>
      <c r="F310" s="52"/>
      <c r="G310" s="51"/>
    </row>
    <row r="311" spans="1:18" s="62" customFormat="1">
      <c r="A311" s="55"/>
      <c r="B311" s="54"/>
      <c r="C311" s="53"/>
      <c r="D311" s="51"/>
      <c r="E311" s="52"/>
      <c r="F311" s="52"/>
      <c r="G311" s="51"/>
    </row>
    <row r="312" spans="1:18" s="62" customFormat="1">
      <c r="A312" s="55"/>
      <c r="B312" s="54"/>
      <c r="C312" s="53"/>
      <c r="D312" s="51"/>
      <c r="E312" s="52"/>
      <c r="F312" s="52"/>
      <c r="G312" s="51"/>
    </row>
    <row r="313" spans="1:18" s="62" customFormat="1">
      <c r="A313" s="55"/>
      <c r="B313" s="54"/>
      <c r="C313" s="53"/>
      <c r="D313" s="51"/>
      <c r="E313" s="52"/>
      <c r="F313" s="52"/>
      <c r="G313" s="51"/>
    </row>
    <row r="314" spans="1:18" s="62" customFormat="1">
      <c r="A314" s="55"/>
      <c r="B314" s="54"/>
      <c r="C314" s="53"/>
      <c r="D314" s="51"/>
      <c r="E314" s="52"/>
      <c r="F314" s="52"/>
      <c r="G314" s="51"/>
    </row>
    <row r="315" spans="1:18" s="62" customFormat="1">
      <c r="A315" s="55"/>
      <c r="B315" s="54"/>
      <c r="C315" s="53"/>
      <c r="D315" s="51"/>
      <c r="E315" s="52"/>
      <c r="F315" s="52"/>
      <c r="G315" s="51"/>
    </row>
    <row r="316" spans="1:18" s="62" customFormat="1">
      <c r="A316" s="55"/>
      <c r="B316" s="54"/>
      <c r="C316" s="53"/>
      <c r="D316" s="51"/>
      <c r="E316" s="52"/>
      <c r="F316" s="52"/>
      <c r="G316" s="51"/>
    </row>
    <row r="317" spans="1:18" s="62" customFormat="1">
      <c r="A317" s="55"/>
      <c r="B317" s="54"/>
      <c r="C317" s="53"/>
      <c r="D317" s="51"/>
      <c r="E317" s="52"/>
      <c r="F317" s="52"/>
      <c r="G317" s="51"/>
    </row>
    <row r="318" spans="1:18">
      <c r="H318" s="62"/>
    </row>
    <row r="319" spans="1:18" s="49" customFormat="1">
      <c r="A319" s="55"/>
      <c r="B319" s="54"/>
      <c r="C319" s="53"/>
      <c r="D319" s="51"/>
      <c r="E319" s="52"/>
      <c r="F319" s="52"/>
      <c r="G319" s="51"/>
      <c r="H319" s="47"/>
      <c r="I319" s="47"/>
      <c r="J319" s="47"/>
      <c r="K319" s="47"/>
      <c r="L319" s="47"/>
      <c r="M319" s="47"/>
      <c r="N319" s="47"/>
      <c r="O319" s="47"/>
      <c r="P319" s="47"/>
      <c r="Q319" s="47"/>
      <c r="R319" s="47"/>
    </row>
    <row r="320" spans="1:18" s="49" customFormat="1">
      <c r="A320" s="55"/>
      <c r="B320" s="54"/>
      <c r="C320" s="53"/>
      <c r="D320" s="51"/>
      <c r="E320" s="52"/>
      <c r="F320" s="52"/>
      <c r="G320" s="51"/>
      <c r="H320" s="47"/>
      <c r="I320" s="47"/>
      <c r="J320" s="47"/>
      <c r="K320" s="47"/>
      <c r="L320" s="47"/>
      <c r="M320" s="47"/>
      <c r="N320" s="47"/>
      <c r="O320" s="47"/>
      <c r="P320" s="47"/>
      <c r="Q320" s="47"/>
      <c r="R320" s="47"/>
    </row>
    <row r="321" spans="1:18" s="49" customFormat="1">
      <c r="A321" s="55"/>
      <c r="B321" s="54"/>
      <c r="C321" s="53"/>
      <c r="D321" s="51"/>
      <c r="E321" s="52"/>
      <c r="F321" s="52"/>
      <c r="G321" s="51"/>
      <c r="H321" s="47"/>
      <c r="I321" s="47"/>
      <c r="J321" s="47"/>
      <c r="K321" s="47"/>
      <c r="L321" s="47"/>
      <c r="M321" s="47"/>
      <c r="N321" s="47"/>
      <c r="O321" s="47"/>
      <c r="P321" s="47"/>
      <c r="Q321" s="47"/>
      <c r="R321" s="47"/>
    </row>
    <row r="322" spans="1:18" s="49" customFormat="1" ht="15.75">
      <c r="A322" s="60"/>
      <c r="B322" s="54"/>
      <c r="C322" s="58"/>
      <c r="D322" s="58"/>
      <c r="E322" s="59"/>
      <c r="F322" s="59"/>
      <c r="G322" s="58"/>
      <c r="H322" s="47"/>
      <c r="I322" s="47"/>
      <c r="J322" s="47"/>
      <c r="K322" s="47"/>
      <c r="L322" s="47"/>
      <c r="M322" s="47"/>
      <c r="N322" s="47"/>
      <c r="O322" s="47"/>
      <c r="P322" s="47"/>
      <c r="Q322" s="47"/>
      <c r="R322" s="47"/>
    </row>
    <row r="323" spans="1:18" s="49" customFormat="1" ht="15.75">
      <c r="A323" s="60"/>
      <c r="B323" s="54"/>
      <c r="C323" s="58"/>
      <c r="D323" s="58"/>
      <c r="E323" s="59"/>
      <c r="F323" s="59"/>
      <c r="G323" s="58"/>
      <c r="H323" s="47"/>
      <c r="I323" s="47"/>
      <c r="J323" s="47"/>
      <c r="K323" s="47"/>
      <c r="L323" s="47"/>
      <c r="M323" s="47"/>
      <c r="N323" s="47"/>
      <c r="O323" s="47"/>
      <c r="P323" s="47"/>
      <c r="Q323" s="47"/>
      <c r="R323" s="47"/>
    </row>
    <row r="324" spans="1:18" s="49" customFormat="1" ht="15.75">
      <c r="A324" s="60"/>
      <c r="B324" s="54"/>
      <c r="C324" s="58"/>
      <c r="D324" s="58"/>
      <c r="E324" s="59"/>
      <c r="F324" s="59"/>
      <c r="G324" s="58"/>
      <c r="H324" s="47"/>
      <c r="I324" s="47"/>
      <c r="J324" s="47"/>
      <c r="K324" s="47"/>
      <c r="L324" s="47"/>
      <c r="M324" s="47"/>
      <c r="N324" s="47"/>
      <c r="O324" s="47"/>
      <c r="P324" s="47"/>
      <c r="Q324" s="47"/>
      <c r="R324" s="47"/>
    </row>
    <row r="325" spans="1:18" s="49" customFormat="1">
      <c r="A325" s="55"/>
      <c r="B325" s="54"/>
      <c r="C325" s="53"/>
      <c r="D325" s="51"/>
      <c r="E325" s="52"/>
      <c r="F325" s="52"/>
      <c r="G325" s="57">
        <v>632294.24</v>
      </c>
      <c r="H325" s="47"/>
      <c r="I325" s="47"/>
      <c r="J325" s="47"/>
      <c r="K325" s="47"/>
      <c r="L325" s="47"/>
      <c r="M325" s="47"/>
      <c r="N325" s="47"/>
      <c r="O325" s="47"/>
      <c r="P325" s="47"/>
      <c r="Q325" s="47"/>
      <c r="R325" s="47"/>
    </row>
    <row r="326" spans="1:18" s="49" customFormat="1">
      <c r="A326" s="55"/>
      <c r="B326" s="54"/>
      <c r="C326" s="53"/>
      <c r="D326" s="51"/>
      <c r="E326" s="52"/>
      <c r="F326" s="52"/>
      <c r="G326" s="57">
        <v>790321.46</v>
      </c>
      <c r="H326" s="47"/>
      <c r="I326" s="47"/>
      <c r="J326" s="47"/>
      <c r="K326" s="47"/>
      <c r="L326" s="47"/>
      <c r="M326" s="47"/>
      <c r="N326" s="47"/>
      <c r="O326" s="47"/>
      <c r="P326" s="47"/>
      <c r="Q326" s="47"/>
      <c r="R326" s="47"/>
    </row>
    <row r="327" spans="1:18" s="49" customFormat="1">
      <c r="A327" s="55"/>
      <c r="B327" s="54"/>
      <c r="C327" s="53"/>
      <c r="D327" s="51"/>
      <c r="E327" s="52"/>
      <c r="F327" s="52"/>
      <c r="G327" s="56">
        <f>G326/G325</f>
        <v>1.2499267113361652</v>
      </c>
      <c r="H327" s="47"/>
      <c r="I327" s="47"/>
      <c r="J327" s="47"/>
      <c r="K327" s="47"/>
      <c r="L327" s="47"/>
      <c r="M327" s="47"/>
      <c r="N327" s="47"/>
      <c r="O327" s="47"/>
      <c r="P327" s="47"/>
      <c r="Q327" s="47"/>
      <c r="R327" s="47"/>
    </row>
  </sheetData>
  <autoFilter ref="B1:B327" xr:uid="{8C8F3FC2-D615-452C-A2EE-111B7D59F77A}"/>
  <mergeCells count="87">
    <mergeCell ref="B1:G1"/>
    <mergeCell ref="A2:B2"/>
    <mergeCell ref="C2:D2"/>
    <mergeCell ref="A3:B3"/>
    <mergeCell ref="F3:G3"/>
    <mergeCell ref="H8:R8"/>
    <mergeCell ref="H18:K18"/>
    <mergeCell ref="H65:K65"/>
    <mergeCell ref="A4:A5"/>
    <mergeCell ref="B4:B5"/>
    <mergeCell ref="C4:C5"/>
    <mergeCell ref="D4:F4"/>
    <mergeCell ref="E5:G5"/>
    <mergeCell ref="E21:G21"/>
    <mergeCell ref="E25:G27"/>
    <mergeCell ref="E29:G30"/>
    <mergeCell ref="E46:G47"/>
    <mergeCell ref="E51:G51"/>
    <mergeCell ref="E55:G56"/>
    <mergeCell ref="E58:G58"/>
    <mergeCell ref="E62:G64"/>
    <mergeCell ref="H83:O84"/>
    <mergeCell ref="E78:G81"/>
    <mergeCell ref="D78:D81"/>
    <mergeCell ref="C78:C81"/>
    <mergeCell ref="E83:G83"/>
    <mergeCell ref="A257:D257"/>
    <mergeCell ref="E6:G6"/>
    <mergeCell ref="E7:G7"/>
    <mergeCell ref="E11:G11"/>
    <mergeCell ref="E13:G13"/>
    <mergeCell ref="E16:G16"/>
    <mergeCell ref="A256:D256"/>
    <mergeCell ref="E256:G256"/>
    <mergeCell ref="E208:G210"/>
    <mergeCell ref="E214:G214"/>
    <mergeCell ref="E219:G219"/>
    <mergeCell ref="E223:G223"/>
    <mergeCell ref="E33:G34"/>
    <mergeCell ref="E36:G37"/>
    <mergeCell ref="E38:G38"/>
    <mergeCell ref="E42:G45"/>
    <mergeCell ref="E66:G66"/>
    <mergeCell ref="E69:G70"/>
    <mergeCell ref="D69:D70"/>
    <mergeCell ref="C69:C70"/>
    <mergeCell ref="E73:G74"/>
    <mergeCell ref="D73:D74"/>
    <mergeCell ref="C73:C74"/>
    <mergeCell ref="E90:G91"/>
    <mergeCell ref="D90:D91"/>
    <mergeCell ref="C90:C91"/>
    <mergeCell ref="E97:G97"/>
    <mergeCell ref="E99:G100"/>
    <mergeCell ref="D99:D100"/>
    <mergeCell ref="C99:C100"/>
    <mergeCell ref="E138:G138"/>
    <mergeCell ref="D104:D105"/>
    <mergeCell ref="C104:C105"/>
    <mergeCell ref="E104:G105"/>
    <mergeCell ref="E108:G108"/>
    <mergeCell ref="E115:G115"/>
    <mergeCell ref="E118:G118"/>
    <mergeCell ref="E122:G122"/>
    <mergeCell ref="E129:G129"/>
    <mergeCell ref="E132:G132"/>
    <mergeCell ref="E135:G135"/>
    <mergeCell ref="E204:G207"/>
    <mergeCell ref="E144:G144"/>
    <mergeCell ref="E146:G146"/>
    <mergeCell ref="E152:G152"/>
    <mergeCell ref="E159:G159"/>
    <mergeCell ref="E162:G162"/>
    <mergeCell ref="E166:G166"/>
    <mergeCell ref="E175:G175"/>
    <mergeCell ref="E182:G182"/>
    <mergeCell ref="E190:G190"/>
    <mergeCell ref="E195:G195"/>
    <mergeCell ref="E198:G198"/>
    <mergeCell ref="E244:G244"/>
    <mergeCell ref="E248:G249"/>
    <mergeCell ref="E253:G253"/>
    <mergeCell ref="F257:G257"/>
    <mergeCell ref="E227:G227"/>
    <mergeCell ref="E232:G232"/>
    <mergeCell ref="E238:G239"/>
    <mergeCell ref="E241:G241"/>
  </mergeCells>
  <printOptions horizontalCentered="1"/>
  <pageMargins left="0.39370078740157483" right="0.19685039370078741" top="1.3779527559055118" bottom="0.19685039370078741" header="0.31496062992125984" footer="0.31496062992125984"/>
  <pageSetup paperSize="9" scale="73" fitToHeight="0" orientation="landscape" r:id="rId1"/>
  <headerFooter>
    <oddHeader>&amp;C&amp;G</oddHeader>
    <oddFooter>&amp;RPágina &amp;P de &amp;N</oddFooter>
  </headerFooter>
  <rowBreaks count="2" manualBreakCount="2">
    <brk id="22" max="6" man="1"/>
    <brk id="45" max="6"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1B84D-42CF-4057-996D-323B8120DF8A}">
  <sheetPr>
    <tabColor rgb="FF00B050"/>
  </sheetPr>
  <dimension ref="A1:U345"/>
  <sheetViews>
    <sheetView tabSelected="1" topLeftCell="A262" zoomScale="93" zoomScaleNormal="93" zoomScaleSheetLayoutView="70" workbookViewId="0">
      <selection activeCell="C2" sqref="C2:D2"/>
    </sheetView>
  </sheetViews>
  <sheetFormatPr defaultColWidth="8.42578125" defaultRowHeight="18"/>
  <cols>
    <col min="1" max="1" width="11.5703125" style="55" customWidth="1"/>
    <col min="2" max="2" width="96.85546875" style="54" customWidth="1"/>
    <col min="3" max="3" width="11.140625" style="53" customWidth="1"/>
    <col min="4" max="4" width="11.28515625" style="51" customWidth="1"/>
    <col min="5" max="5" width="15.140625" style="52" customWidth="1"/>
    <col min="6" max="6" width="19.85546875" style="52" customWidth="1"/>
    <col min="7" max="7" width="19.28515625" style="51" customWidth="1"/>
    <col min="8" max="8" width="20.5703125" style="50" customWidth="1"/>
    <col min="9" max="9" width="17.42578125" style="49" customWidth="1"/>
    <col min="10" max="10" width="12.28515625" style="48" customWidth="1"/>
    <col min="11" max="16384" width="8.42578125" style="47"/>
  </cols>
  <sheetData>
    <row r="1" spans="1:21" s="81" customFormat="1" ht="50.1" customHeight="1">
      <c r="A1" s="89"/>
      <c r="B1" s="318" t="s">
        <v>307</v>
      </c>
      <c r="C1" s="275"/>
      <c r="D1" s="275"/>
      <c r="E1" s="275"/>
      <c r="F1" s="275"/>
      <c r="G1" s="275"/>
      <c r="H1" s="275"/>
      <c r="I1" s="275"/>
      <c r="J1" s="275"/>
    </row>
    <row r="2" spans="1:21" s="83" customFormat="1" ht="24.95" customHeight="1">
      <c r="A2" s="306" t="s">
        <v>361</v>
      </c>
      <c r="B2" s="307"/>
      <c r="C2" s="308" t="s">
        <v>71</v>
      </c>
      <c r="D2" s="309"/>
      <c r="E2" s="88">
        <v>31255840</v>
      </c>
      <c r="F2" s="87" t="s">
        <v>72</v>
      </c>
      <c r="G2" s="319" t="s">
        <v>87</v>
      </c>
      <c r="H2" s="320"/>
      <c r="I2" s="320"/>
      <c r="J2" s="321"/>
    </row>
    <row r="3" spans="1:21" s="83" customFormat="1" ht="24.95" customHeight="1">
      <c r="A3" s="310" t="s">
        <v>362</v>
      </c>
      <c r="B3" s="311"/>
      <c r="C3" s="86" t="s">
        <v>27</v>
      </c>
      <c r="D3" s="85">
        <v>0.03</v>
      </c>
      <c r="E3" s="84" t="s">
        <v>73</v>
      </c>
      <c r="F3" s="306" t="s">
        <v>92</v>
      </c>
      <c r="G3" s="311"/>
      <c r="H3" s="311"/>
      <c r="I3" s="311"/>
      <c r="J3" s="307"/>
    </row>
    <row r="4" spans="1:21" s="81" customFormat="1" ht="26.25" customHeight="1">
      <c r="A4" s="294" t="s">
        <v>0</v>
      </c>
      <c r="B4" s="296" t="s">
        <v>4</v>
      </c>
      <c r="C4" s="296" t="s">
        <v>74</v>
      </c>
      <c r="D4" s="298" t="s">
        <v>75</v>
      </c>
      <c r="E4" s="299"/>
      <c r="F4" s="300"/>
      <c r="G4" s="82">
        <f>G272</f>
        <v>483816.77089991997</v>
      </c>
      <c r="H4" s="302" t="s">
        <v>76</v>
      </c>
      <c r="I4" s="302"/>
      <c r="J4" s="302"/>
    </row>
    <row r="5" spans="1:21" s="78" customFormat="1" ht="37.5">
      <c r="A5" s="295"/>
      <c r="B5" s="297"/>
      <c r="C5" s="297"/>
      <c r="D5" s="79" t="s">
        <v>77</v>
      </c>
      <c r="E5" s="80" t="s">
        <v>78</v>
      </c>
      <c r="F5" s="80" t="s">
        <v>79</v>
      </c>
      <c r="G5" s="79" t="s">
        <v>80</v>
      </c>
      <c r="H5" s="301" t="s">
        <v>81</v>
      </c>
      <c r="I5" s="302"/>
      <c r="J5" s="302"/>
    </row>
    <row r="6" spans="1:21" s="73" customFormat="1" ht="18.75">
      <c r="A6" s="106" t="s">
        <v>106</v>
      </c>
      <c r="B6" s="107" t="s">
        <v>306</v>
      </c>
      <c r="C6" s="108"/>
      <c r="D6" s="109"/>
      <c r="E6" s="110"/>
      <c r="F6" s="110"/>
      <c r="G6" s="111"/>
      <c r="H6" s="112"/>
      <c r="I6" s="112"/>
      <c r="J6" s="113"/>
    </row>
    <row r="7" spans="1:21" s="73" customFormat="1" ht="127.5">
      <c r="A7" s="114" t="s">
        <v>107</v>
      </c>
      <c r="B7" s="115" t="s">
        <v>305</v>
      </c>
      <c r="C7" s="116" t="s">
        <v>1</v>
      </c>
      <c r="D7" s="117">
        <v>48.9</v>
      </c>
      <c r="E7" s="117">
        <v>48.53</v>
      </c>
      <c r="F7" s="117">
        <f>E7*(1+C$271)</f>
        <v>59.750136000000005</v>
      </c>
      <c r="G7" s="118">
        <f>D7*F7</f>
        <v>2921.7816504000002</v>
      </c>
      <c r="H7" s="112"/>
      <c r="I7" s="119"/>
      <c r="J7" s="120"/>
      <c r="K7" s="73" t="s">
        <v>56</v>
      </c>
    </row>
    <row r="8" spans="1:21" s="73" customFormat="1" ht="93.75" customHeight="1">
      <c r="A8" s="121"/>
      <c r="B8" s="122" t="s">
        <v>304</v>
      </c>
      <c r="C8" s="116"/>
      <c r="D8" s="117"/>
      <c r="E8" s="117"/>
      <c r="F8" s="117"/>
      <c r="G8" s="118"/>
      <c r="H8" s="123"/>
      <c r="I8" s="124"/>
      <c r="J8" s="124"/>
      <c r="K8" s="289"/>
      <c r="L8" s="290"/>
      <c r="M8" s="290"/>
      <c r="N8" s="290"/>
      <c r="O8" s="290"/>
      <c r="P8" s="290"/>
      <c r="Q8" s="290"/>
      <c r="R8" s="290"/>
      <c r="S8" s="290"/>
      <c r="T8" s="290"/>
      <c r="U8" s="290"/>
    </row>
    <row r="9" spans="1:21" s="74" customFormat="1" ht="18.75">
      <c r="A9" s="121"/>
      <c r="B9" s="122"/>
      <c r="C9" s="116"/>
      <c r="D9" s="117"/>
      <c r="E9" s="117"/>
      <c r="F9" s="117"/>
      <c r="G9" s="118"/>
      <c r="H9" s="112"/>
      <c r="I9" s="119"/>
      <c r="J9" s="113"/>
    </row>
    <row r="10" spans="1:21" s="74" customFormat="1" ht="18.75">
      <c r="A10" s="121"/>
      <c r="B10" s="122"/>
      <c r="C10" s="116"/>
      <c r="D10" s="117"/>
      <c r="E10" s="117"/>
      <c r="F10" s="117"/>
      <c r="G10" s="118"/>
      <c r="H10" s="112"/>
      <c r="I10" s="119"/>
      <c r="J10" s="113"/>
    </row>
    <row r="11" spans="1:21" s="73" customFormat="1" ht="31.5">
      <c r="A11" s="121" t="s">
        <v>108</v>
      </c>
      <c r="B11" s="125" t="s">
        <v>303</v>
      </c>
      <c r="C11" s="116" t="s">
        <v>74</v>
      </c>
      <c r="D11" s="117">
        <v>1</v>
      </c>
      <c r="E11" s="117">
        <v>1230.21</v>
      </c>
      <c r="F11" s="117">
        <f>E11*(1+C$271)</f>
        <v>1514.6345520000002</v>
      </c>
      <c r="G11" s="118">
        <f>D11*F11</f>
        <v>1514.6345520000002</v>
      </c>
      <c r="H11" s="112"/>
      <c r="I11" s="119"/>
      <c r="J11" s="120"/>
    </row>
    <row r="12" spans="1:21" s="73" customFormat="1" ht="126">
      <c r="A12" s="121"/>
      <c r="B12" s="126" t="s">
        <v>302</v>
      </c>
      <c r="C12" s="116"/>
      <c r="D12" s="117"/>
      <c r="E12" s="117"/>
      <c r="F12" s="117"/>
      <c r="G12" s="118"/>
      <c r="H12" s="127"/>
      <c r="I12" s="128"/>
      <c r="J12" s="128"/>
    </row>
    <row r="13" spans="1:21" s="73" customFormat="1" ht="21">
      <c r="A13" s="121" t="s">
        <v>109</v>
      </c>
      <c r="B13" s="129" t="s">
        <v>301</v>
      </c>
      <c r="C13" s="116" t="s">
        <v>322</v>
      </c>
      <c r="D13" s="117">
        <v>265.2</v>
      </c>
      <c r="E13" s="117">
        <v>1.36</v>
      </c>
      <c r="F13" s="117">
        <f>E13*(1+C$271)</f>
        <v>1.6744320000000001</v>
      </c>
      <c r="G13" s="118">
        <f>D13*F13</f>
        <v>444.05936640000004</v>
      </c>
      <c r="H13" s="112"/>
      <c r="I13" s="119"/>
      <c r="J13" s="120"/>
    </row>
    <row r="14" spans="1:21" s="73" customFormat="1" ht="159.75" customHeight="1">
      <c r="A14" s="121"/>
      <c r="B14" s="122" t="s">
        <v>300</v>
      </c>
      <c r="C14" s="116"/>
      <c r="D14" s="117"/>
      <c r="E14" s="117"/>
      <c r="F14" s="117"/>
      <c r="G14" s="118"/>
      <c r="H14" s="130"/>
      <c r="I14" s="113"/>
      <c r="J14" s="113"/>
    </row>
    <row r="15" spans="1:21" s="74" customFormat="1" ht="18.75">
      <c r="A15" s="121"/>
      <c r="B15" s="129"/>
      <c r="C15" s="116"/>
      <c r="D15" s="117"/>
      <c r="E15" s="117"/>
      <c r="F15" s="117"/>
      <c r="G15" s="118"/>
      <c r="H15" s="112"/>
      <c r="I15" s="119"/>
      <c r="J15" s="113"/>
    </row>
    <row r="16" spans="1:21" s="73" customFormat="1" ht="18.75">
      <c r="A16" s="121" t="s">
        <v>299</v>
      </c>
      <c r="B16" s="131" t="s">
        <v>298</v>
      </c>
      <c r="C16" s="116" t="s">
        <v>74</v>
      </c>
      <c r="D16" s="117">
        <v>1</v>
      </c>
      <c r="E16" s="117">
        <v>2726.26</v>
      </c>
      <c r="F16" s="117">
        <f>E16*(1+C$271)</f>
        <v>3356.5713120000005</v>
      </c>
      <c r="G16" s="118">
        <f>D16*F16</f>
        <v>3356.5713120000005</v>
      </c>
      <c r="H16" s="112"/>
      <c r="I16" s="119"/>
      <c r="J16" s="120"/>
    </row>
    <row r="17" spans="1:14" s="74" customFormat="1" ht="18.75">
      <c r="A17" s="121"/>
      <c r="B17" s="132"/>
      <c r="C17" s="116"/>
      <c r="D17" s="117"/>
      <c r="E17" s="117"/>
      <c r="F17" s="117"/>
      <c r="G17" s="118"/>
      <c r="H17" s="112"/>
      <c r="I17" s="119"/>
      <c r="J17" s="113"/>
    </row>
    <row r="18" spans="1:14" s="74" customFormat="1" ht="18.75">
      <c r="A18" s="121"/>
      <c r="B18" s="133"/>
      <c r="C18" s="134"/>
      <c r="D18" s="135"/>
      <c r="E18" s="136"/>
      <c r="F18" s="136"/>
      <c r="G18" s="137"/>
      <c r="H18" s="112"/>
      <c r="I18" s="119"/>
      <c r="J18" s="120"/>
      <c r="K18" s="291"/>
      <c r="L18" s="291"/>
      <c r="M18" s="291"/>
      <c r="N18" s="291"/>
    </row>
    <row r="19" spans="1:14" s="73" customFormat="1" ht="18" customHeight="1">
      <c r="A19" s="121"/>
      <c r="B19" s="129"/>
      <c r="C19" s="312" t="s">
        <v>70</v>
      </c>
      <c r="D19" s="313"/>
      <c r="E19" s="314"/>
      <c r="F19" s="138"/>
      <c r="G19" s="139">
        <f>SUM(G7:G18)</f>
        <v>8237.0468808000005</v>
      </c>
      <c r="H19" s="112"/>
      <c r="I19" s="119"/>
      <c r="J19" s="113"/>
      <c r="K19" s="291"/>
      <c r="L19" s="291"/>
      <c r="M19" s="291"/>
      <c r="N19" s="291"/>
    </row>
    <row r="20" spans="1:14" s="73" customFormat="1" ht="18.75">
      <c r="A20" s="106" t="s">
        <v>110</v>
      </c>
      <c r="B20" s="107" t="s">
        <v>297</v>
      </c>
      <c r="C20" s="108"/>
      <c r="D20" s="108"/>
      <c r="E20" s="117"/>
      <c r="F20" s="117"/>
      <c r="G20" s="118"/>
      <c r="H20" s="112"/>
      <c r="I20" s="119"/>
      <c r="J20" s="113"/>
    </row>
    <row r="21" spans="1:14" s="74" customFormat="1" ht="18.75">
      <c r="A21" s="121"/>
      <c r="B21" s="129"/>
      <c r="C21" s="116"/>
      <c r="D21" s="140"/>
      <c r="E21" s="117"/>
      <c r="F21" s="117"/>
      <c r="G21" s="118"/>
      <c r="H21" s="112"/>
      <c r="I21" s="119"/>
      <c r="J21" s="113"/>
    </row>
    <row r="22" spans="1:14" s="73" customFormat="1" ht="21">
      <c r="A22" s="121" t="s">
        <v>112</v>
      </c>
      <c r="B22" s="129" t="s">
        <v>296</v>
      </c>
      <c r="C22" s="116" t="s">
        <v>323</v>
      </c>
      <c r="D22" s="117">
        <v>24.71</v>
      </c>
      <c r="E22" s="117">
        <v>69.650000000000006</v>
      </c>
      <c r="F22" s="117">
        <f>E22*(1+C$271)</f>
        <v>85.753080000000011</v>
      </c>
      <c r="G22" s="118">
        <f>D22*F22</f>
        <v>2118.9586068000003</v>
      </c>
      <c r="H22" s="112"/>
      <c r="I22" s="119"/>
      <c r="J22" s="120"/>
    </row>
    <row r="23" spans="1:14" s="73" customFormat="1" ht="63">
      <c r="A23" s="121"/>
      <c r="B23" s="122" t="s">
        <v>295</v>
      </c>
      <c r="C23" s="116"/>
      <c r="D23" s="117"/>
      <c r="E23" s="117"/>
      <c r="F23" s="117"/>
      <c r="G23" s="118"/>
      <c r="H23" s="112"/>
      <c r="I23" s="119"/>
      <c r="J23" s="113"/>
    </row>
    <row r="24" spans="1:14" s="74" customFormat="1" ht="18.75">
      <c r="A24" s="121"/>
      <c r="B24" s="129"/>
      <c r="C24" s="116"/>
      <c r="D24" s="117"/>
      <c r="E24" s="117"/>
      <c r="F24" s="117"/>
      <c r="G24" s="118"/>
      <c r="H24" s="112"/>
      <c r="I24" s="119"/>
      <c r="J24" s="113"/>
    </row>
    <row r="25" spans="1:14" s="74" customFormat="1" ht="18.75">
      <c r="A25" s="121"/>
      <c r="B25" s="129"/>
      <c r="C25" s="116"/>
      <c r="D25" s="117"/>
      <c r="E25" s="117"/>
      <c r="F25" s="117"/>
      <c r="G25" s="118"/>
      <c r="H25" s="112"/>
      <c r="I25" s="119"/>
      <c r="J25" s="113"/>
    </row>
    <row r="26" spans="1:14" s="73" customFormat="1" ht="21">
      <c r="A26" s="121" t="s">
        <v>113</v>
      </c>
      <c r="B26" s="129" t="s">
        <v>294</v>
      </c>
      <c r="C26" s="116" t="s">
        <v>322</v>
      </c>
      <c r="D26" s="117">
        <v>37.76</v>
      </c>
      <c r="E26" s="117">
        <v>23.48</v>
      </c>
      <c r="F26" s="117">
        <f>E26*(1+C$271)</f>
        <v>28.908576000000004</v>
      </c>
      <c r="G26" s="118">
        <f>D26*F26</f>
        <v>1091.58782976</v>
      </c>
      <c r="H26" s="112"/>
      <c r="I26" s="119"/>
      <c r="J26" s="120"/>
    </row>
    <row r="27" spans="1:14" s="73" customFormat="1" ht="47.25">
      <c r="A27" s="121"/>
      <c r="B27" s="122" t="s">
        <v>293</v>
      </c>
      <c r="C27" s="116"/>
      <c r="D27" s="117"/>
      <c r="E27" s="117"/>
      <c r="F27" s="117"/>
      <c r="G27" s="118"/>
      <c r="H27" s="112"/>
      <c r="I27" s="119"/>
      <c r="J27" s="113"/>
    </row>
    <row r="28" spans="1:14" s="74" customFormat="1" ht="18.75">
      <c r="A28" s="121"/>
      <c r="B28" s="129"/>
      <c r="C28" s="116"/>
      <c r="D28" s="117"/>
      <c r="E28" s="117"/>
      <c r="F28" s="117"/>
      <c r="G28" s="118"/>
      <c r="H28" s="112"/>
      <c r="I28" s="119"/>
      <c r="J28" s="113"/>
    </row>
    <row r="29" spans="1:14" s="74" customFormat="1" ht="18.75">
      <c r="A29" s="121"/>
      <c r="B29" s="129"/>
      <c r="C29" s="116"/>
      <c r="D29" s="117"/>
      <c r="E29" s="117"/>
      <c r="F29" s="117"/>
      <c r="G29" s="118"/>
      <c r="H29" s="112"/>
      <c r="I29" s="119"/>
      <c r="J29" s="113"/>
    </row>
    <row r="30" spans="1:14" s="73" customFormat="1" ht="31.5">
      <c r="A30" s="121" t="s">
        <v>114</v>
      </c>
      <c r="B30" s="129" t="s">
        <v>292</v>
      </c>
      <c r="C30" s="116" t="s">
        <v>323</v>
      </c>
      <c r="D30" s="140">
        <v>63.14</v>
      </c>
      <c r="E30" s="117">
        <v>49</v>
      </c>
      <c r="F30" s="117">
        <f>E30*(1+C$271)</f>
        <v>60.328800000000001</v>
      </c>
      <c r="G30" s="118">
        <f>D30*F30</f>
        <v>3809.1604320000001</v>
      </c>
      <c r="H30" s="112"/>
      <c r="I30" s="119"/>
      <c r="J30" s="120"/>
    </row>
    <row r="31" spans="1:14" s="73" customFormat="1" ht="66" customHeight="1">
      <c r="A31" s="121"/>
      <c r="B31" s="122" t="s">
        <v>291</v>
      </c>
      <c r="C31" s="116"/>
      <c r="D31" s="140"/>
      <c r="E31" s="117"/>
      <c r="F31" s="117"/>
      <c r="G31" s="118"/>
      <c r="H31" s="112"/>
      <c r="I31" s="119"/>
      <c r="J31" s="113"/>
    </row>
    <row r="32" spans="1:14" s="74" customFormat="1" ht="18.75">
      <c r="A32" s="121"/>
      <c r="B32" s="122"/>
      <c r="C32" s="116"/>
      <c r="D32" s="140"/>
      <c r="E32" s="117"/>
      <c r="F32" s="117"/>
      <c r="G32" s="118"/>
      <c r="H32" s="112"/>
      <c r="I32" s="119"/>
      <c r="J32" s="113"/>
    </row>
    <row r="33" spans="1:10" s="74" customFormat="1" ht="18.75">
      <c r="A33" s="121"/>
      <c r="B33" s="129"/>
      <c r="C33" s="116"/>
      <c r="D33" s="117"/>
      <c r="E33" s="117"/>
      <c r="F33" s="117"/>
      <c r="G33" s="118"/>
      <c r="H33" s="112"/>
      <c r="I33" s="119"/>
      <c r="J33" s="113"/>
    </row>
    <row r="34" spans="1:10" s="73" customFormat="1" ht="18" customHeight="1">
      <c r="A34" s="121" t="s">
        <v>111</v>
      </c>
      <c r="B34" s="141" t="s">
        <v>290</v>
      </c>
      <c r="C34" s="116" t="s">
        <v>323</v>
      </c>
      <c r="D34" s="117">
        <v>132.6</v>
      </c>
      <c r="E34" s="117">
        <v>2.98</v>
      </c>
      <c r="F34" s="117">
        <f>E34*(1+C$271)</f>
        <v>3.6689760000000002</v>
      </c>
      <c r="G34" s="118">
        <f>D34*F34</f>
        <v>486.50621760000001</v>
      </c>
      <c r="H34" s="112"/>
      <c r="I34" s="119"/>
      <c r="J34" s="120"/>
    </row>
    <row r="35" spans="1:10" s="73" customFormat="1" ht="96.75" customHeight="1">
      <c r="A35" s="121"/>
      <c r="B35" s="122" t="s">
        <v>289</v>
      </c>
      <c r="C35" s="142"/>
      <c r="D35" s="117"/>
      <c r="E35" s="117"/>
      <c r="F35" s="117"/>
      <c r="G35" s="118"/>
      <c r="H35" s="112"/>
      <c r="I35" s="119"/>
      <c r="J35" s="113"/>
    </row>
    <row r="36" spans="1:10" s="73" customFormat="1" ht="18" customHeight="1">
      <c r="A36" s="121"/>
      <c r="B36" s="143" t="s">
        <v>288</v>
      </c>
      <c r="C36" s="312" t="s">
        <v>70</v>
      </c>
      <c r="D36" s="313"/>
      <c r="E36" s="314"/>
      <c r="F36" s="138"/>
      <c r="G36" s="139">
        <f>SUM(G21:G34)</f>
        <v>7506.2130861600008</v>
      </c>
      <c r="H36" s="112"/>
      <c r="I36" s="119"/>
      <c r="J36" s="113"/>
    </row>
    <row r="37" spans="1:10" s="73" customFormat="1" ht="18.75">
      <c r="A37" s="106" t="s">
        <v>115</v>
      </c>
      <c r="B37" s="107" t="s">
        <v>287</v>
      </c>
      <c r="C37" s="108"/>
      <c r="D37" s="109"/>
      <c r="E37" s="110"/>
      <c r="F37" s="144"/>
      <c r="G37" s="118"/>
      <c r="H37" s="112"/>
      <c r="I37" s="119"/>
      <c r="J37" s="113"/>
    </row>
    <row r="38" spans="1:10" s="73" customFormat="1" ht="18.75">
      <c r="A38" s="121" t="s">
        <v>118</v>
      </c>
      <c r="B38" s="115" t="s">
        <v>324</v>
      </c>
      <c r="C38" s="116" t="s">
        <v>41</v>
      </c>
      <c r="D38" s="145">
        <v>765.6</v>
      </c>
      <c r="E38" s="117">
        <v>11.74</v>
      </c>
      <c r="F38" s="117">
        <f>E38*(1+C$271)</f>
        <v>14.454288000000002</v>
      </c>
      <c r="G38" s="118">
        <f>D38*F38</f>
        <v>11066.202892800002</v>
      </c>
      <c r="H38" s="112"/>
      <c r="I38" s="119"/>
      <c r="J38" s="120"/>
    </row>
    <row r="39" spans="1:10" s="73" customFormat="1" ht="78.75">
      <c r="A39" s="121"/>
      <c r="B39" s="122" t="s">
        <v>286</v>
      </c>
      <c r="C39" s="116"/>
      <c r="D39" s="145"/>
      <c r="E39" s="117"/>
      <c r="F39" s="117"/>
      <c r="G39" s="118"/>
      <c r="H39" s="112"/>
      <c r="I39" s="119"/>
      <c r="J39" s="113"/>
    </row>
    <row r="40" spans="1:10" s="73" customFormat="1" ht="21">
      <c r="A40" s="121" t="s">
        <v>119</v>
      </c>
      <c r="B40" s="129" t="s">
        <v>285</v>
      </c>
      <c r="C40" s="116" t="s">
        <v>322</v>
      </c>
      <c r="D40" s="117">
        <v>83.52</v>
      </c>
      <c r="E40" s="117">
        <v>66.36</v>
      </c>
      <c r="F40" s="117">
        <f>E40*(1+C$271)</f>
        <v>81.702432000000002</v>
      </c>
      <c r="G40" s="118">
        <f>D40*F40</f>
        <v>6823.7871206399996</v>
      </c>
      <c r="H40" s="112"/>
      <c r="I40" s="119"/>
      <c r="J40" s="120"/>
    </row>
    <row r="41" spans="1:10" s="73" customFormat="1" ht="64.5" customHeight="1">
      <c r="A41" s="121"/>
      <c r="B41" s="122" t="s">
        <v>284</v>
      </c>
      <c r="C41" s="116"/>
      <c r="D41" s="117"/>
      <c r="E41" s="117"/>
      <c r="F41" s="117"/>
      <c r="G41" s="118"/>
      <c r="H41" s="112"/>
      <c r="I41" s="119"/>
      <c r="J41" s="113"/>
    </row>
    <row r="42" spans="1:10" s="74" customFormat="1" ht="18.75">
      <c r="A42" s="121"/>
      <c r="B42" s="122"/>
      <c r="C42" s="116"/>
      <c r="D42" s="117"/>
      <c r="E42" s="117"/>
      <c r="F42" s="117"/>
      <c r="G42" s="118"/>
      <c r="H42" s="112"/>
      <c r="I42" s="119"/>
      <c r="J42" s="113"/>
    </row>
    <row r="43" spans="1:10" s="74" customFormat="1" ht="18.75">
      <c r="A43" s="121"/>
      <c r="B43" s="146"/>
      <c r="C43" s="116"/>
      <c r="D43" s="117"/>
      <c r="E43" s="117"/>
      <c r="F43" s="147"/>
      <c r="G43" s="148"/>
      <c r="H43" s="112"/>
      <c r="I43" s="119"/>
      <c r="J43" s="113"/>
    </row>
    <row r="44" spans="1:10" s="73" customFormat="1" ht="31.5">
      <c r="A44" s="121" t="s">
        <v>120</v>
      </c>
      <c r="B44" s="129" t="s">
        <v>283</v>
      </c>
      <c r="C44" s="116" t="s">
        <v>264</v>
      </c>
      <c r="D44" s="117">
        <v>12.89</v>
      </c>
      <c r="E44" s="117">
        <v>685.7</v>
      </c>
      <c r="F44" s="117">
        <f>E44*(1+C$271)</f>
        <v>844.2338400000001</v>
      </c>
      <c r="G44" s="118">
        <f>D44*F44</f>
        <v>10882.174197600001</v>
      </c>
      <c r="H44" s="112"/>
      <c r="I44" s="119"/>
      <c r="J44" s="120"/>
    </row>
    <row r="45" spans="1:10" s="73" customFormat="1" ht="78" customHeight="1">
      <c r="A45" s="121"/>
      <c r="B45" s="122" t="s">
        <v>282</v>
      </c>
      <c r="C45" s="116"/>
      <c r="D45" s="117"/>
      <c r="E45" s="117"/>
      <c r="F45" s="117"/>
      <c r="G45" s="118"/>
      <c r="H45" s="112"/>
      <c r="I45" s="119"/>
      <c r="J45" s="113"/>
    </row>
    <row r="46" spans="1:10" s="74" customFormat="1" ht="18.75">
      <c r="A46" s="121"/>
      <c r="B46" s="122"/>
      <c r="C46" s="116"/>
      <c r="D46" s="117"/>
      <c r="E46" s="117"/>
      <c r="F46" s="117"/>
      <c r="G46" s="118"/>
      <c r="H46" s="112"/>
      <c r="I46" s="119"/>
      <c r="J46" s="113"/>
    </row>
    <row r="47" spans="1:10" s="74" customFormat="1" ht="18.75">
      <c r="A47" s="121"/>
      <c r="B47" s="129"/>
      <c r="C47" s="116"/>
      <c r="D47" s="117"/>
      <c r="E47" s="117"/>
      <c r="F47" s="117"/>
      <c r="G47" s="118"/>
      <c r="H47" s="112"/>
      <c r="I47" s="119"/>
      <c r="J47" s="113"/>
    </row>
    <row r="48" spans="1:10" s="73" customFormat="1" ht="31.5">
      <c r="A48" s="149" t="s">
        <v>116</v>
      </c>
      <c r="B48" s="131" t="s">
        <v>281</v>
      </c>
      <c r="C48" s="150" t="s">
        <v>264</v>
      </c>
      <c r="D48" s="117">
        <v>10.09</v>
      </c>
      <c r="E48" s="117">
        <v>561</v>
      </c>
      <c r="F48" s="117">
        <f>E48*(1+C$271)</f>
        <v>690.70320000000004</v>
      </c>
      <c r="G48" s="118">
        <f>D48*F48</f>
        <v>6969.1952879999999</v>
      </c>
      <c r="H48" s="112"/>
      <c r="I48" s="119"/>
      <c r="J48" s="113"/>
    </row>
    <row r="49" spans="1:10" s="73" customFormat="1" ht="63">
      <c r="A49" s="149"/>
      <c r="B49" s="132" t="s">
        <v>280</v>
      </c>
      <c r="C49" s="150"/>
      <c r="D49" s="117"/>
      <c r="E49" s="117"/>
      <c r="F49" s="117"/>
      <c r="G49" s="118"/>
      <c r="H49" s="112"/>
      <c r="I49" s="119"/>
      <c r="J49" s="113"/>
    </row>
    <row r="50" spans="1:10" s="74" customFormat="1" ht="18.75">
      <c r="A50" s="149"/>
      <c r="B50" s="132"/>
      <c r="C50" s="150"/>
      <c r="D50" s="117"/>
      <c r="E50" s="117"/>
      <c r="F50" s="117"/>
      <c r="G50" s="118"/>
      <c r="H50" s="112"/>
      <c r="I50" s="119"/>
      <c r="J50" s="113"/>
    </row>
    <row r="51" spans="1:10" s="74" customFormat="1" ht="18.75">
      <c r="A51" s="121"/>
      <c r="B51" s="122"/>
      <c r="C51" s="116"/>
      <c r="D51" s="140"/>
      <c r="E51" s="117"/>
      <c r="F51" s="117"/>
      <c r="G51" s="118"/>
      <c r="H51" s="112"/>
      <c r="I51" s="119"/>
      <c r="J51" s="113"/>
    </row>
    <row r="52" spans="1:10" s="73" customFormat="1" ht="18.75">
      <c r="A52" s="121" t="s">
        <v>279</v>
      </c>
      <c r="B52" s="151" t="s">
        <v>278</v>
      </c>
      <c r="C52" s="116"/>
      <c r="D52" s="117"/>
      <c r="E52" s="117"/>
      <c r="F52" s="147"/>
      <c r="G52" s="148"/>
      <c r="H52" s="112"/>
      <c r="I52" s="119"/>
      <c r="J52" s="113"/>
    </row>
    <row r="53" spans="1:10" s="73" customFormat="1" ht="31.5">
      <c r="A53" s="152" t="s">
        <v>117</v>
      </c>
      <c r="B53" s="146" t="s">
        <v>277</v>
      </c>
      <c r="C53" s="116" t="s">
        <v>142</v>
      </c>
      <c r="D53" s="117">
        <v>93.45</v>
      </c>
      <c r="E53" s="117">
        <v>33.36</v>
      </c>
      <c r="F53" s="117">
        <f>E53*(1+C$271)</f>
        <v>41.072831999999998</v>
      </c>
      <c r="G53" s="118">
        <f>D53*F53</f>
        <v>3838.2561504</v>
      </c>
      <c r="H53" s="112"/>
      <c r="I53" s="119"/>
      <c r="J53" s="120"/>
    </row>
    <row r="54" spans="1:10" s="73" customFormat="1" ht="78.75">
      <c r="A54" s="152"/>
      <c r="B54" s="126" t="s">
        <v>276</v>
      </c>
      <c r="C54" s="116"/>
      <c r="D54" s="116"/>
      <c r="E54" s="117"/>
      <c r="F54" s="147"/>
      <c r="G54" s="148"/>
      <c r="H54" s="112"/>
      <c r="I54" s="119"/>
      <c r="J54" s="113"/>
    </row>
    <row r="55" spans="1:10" s="74" customFormat="1" ht="18.75">
      <c r="A55" s="152"/>
      <c r="B55" s="126"/>
      <c r="C55" s="116"/>
      <c r="D55" s="116"/>
      <c r="E55" s="117"/>
      <c r="F55" s="147"/>
      <c r="G55" s="148"/>
      <c r="H55" s="112"/>
      <c r="I55" s="119"/>
      <c r="J55" s="113"/>
    </row>
    <row r="56" spans="1:10" s="73" customFormat="1" ht="18" customHeight="1">
      <c r="A56" s="153"/>
      <c r="B56" s="154"/>
      <c r="C56" s="312" t="s">
        <v>70</v>
      </c>
      <c r="D56" s="313"/>
      <c r="E56" s="314"/>
      <c r="F56" s="138"/>
      <c r="G56" s="139">
        <f>SUM(G38:G55)</f>
        <v>39579.615649439998</v>
      </c>
      <c r="H56" s="112"/>
      <c r="I56" s="119"/>
      <c r="J56" s="113"/>
    </row>
    <row r="57" spans="1:10" s="73" customFormat="1" ht="18.75">
      <c r="A57" s="106" t="s">
        <v>121</v>
      </c>
      <c r="B57" s="107" t="s">
        <v>82</v>
      </c>
      <c r="C57" s="108"/>
      <c r="D57" s="108"/>
      <c r="E57" s="117"/>
      <c r="F57" s="117"/>
      <c r="G57" s="118"/>
      <c r="H57" s="112"/>
      <c r="I57" s="119"/>
      <c r="J57" s="113"/>
    </row>
    <row r="58" spans="1:10" s="73" customFormat="1" ht="18.75">
      <c r="A58" s="114" t="s">
        <v>275</v>
      </c>
      <c r="B58" s="115" t="s">
        <v>274</v>
      </c>
      <c r="C58" s="116" t="s">
        <v>41</v>
      </c>
      <c r="D58" s="140">
        <v>1237.5</v>
      </c>
      <c r="E58" s="117">
        <v>11.74</v>
      </c>
      <c r="F58" s="117">
        <f>E58*(1+C$271)</f>
        <v>14.454288000000002</v>
      </c>
      <c r="G58" s="118">
        <f>D58*F58</f>
        <v>17887.181400000001</v>
      </c>
      <c r="H58" s="112"/>
      <c r="I58" s="119"/>
      <c r="J58" s="120"/>
    </row>
    <row r="59" spans="1:10" s="73" customFormat="1" ht="84.75" customHeight="1">
      <c r="A59" s="121"/>
      <c r="B59" s="122" t="s">
        <v>273</v>
      </c>
      <c r="C59" s="116"/>
      <c r="D59" s="140"/>
      <c r="E59" s="117"/>
      <c r="F59" s="117"/>
      <c r="G59" s="118"/>
      <c r="H59" s="112"/>
      <c r="I59" s="119"/>
      <c r="J59" s="113"/>
    </row>
    <row r="60" spans="1:10" s="74" customFormat="1" ht="18.75">
      <c r="A60" s="121"/>
      <c r="B60" s="129"/>
      <c r="C60" s="116"/>
      <c r="D60" s="140"/>
      <c r="E60" s="117"/>
      <c r="F60" s="117"/>
      <c r="G60" s="118"/>
      <c r="H60" s="112"/>
      <c r="I60" s="119"/>
      <c r="J60" s="113"/>
    </row>
    <row r="61" spans="1:10" s="73" customFormat="1" ht="31.5">
      <c r="A61" s="121" t="s">
        <v>122</v>
      </c>
      <c r="B61" s="129" t="s">
        <v>272</v>
      </c>
      <c r="C61" s="116" t="s">
        <v>322</v>
      </c>
      <c r="D61" s="140">
        <v>135</v>
      </c>
      <c r="E61" s="117">
        <v>71.150000000000006</v>
      </c>
      <c r="F61" s="117">
        <f>E61*(1+C$271)</f>
        <v>87.599880000000013</v>
      </c>
      <c r="G61" s="118">
        <f>D61*F61</f>
        <v>11825.983800000002</v>
      </c>
      <c r="H61" s="112"/>
      <c r="I61" s="119"/>
      <c r="J61" s="120"/>
    </row>
    <row r="62" spans="1:10" s="73" customFormat="1" ht="93" customHeight="1">
      <c r="A62" s="121"/>
      <c r="B62" s="122" t="s">
        <v>271</v>
      </c>
      <c r="C62" s="116"/>
      <c r="D62" s="140"/>
      <c r="E62" s="117"/>
      <c r="F62" s="117"/>
      <c r="G62" s="118"/>
      <c r="H62" s="112"/>
      <c r="I62" s="119"/>
      <c r="J62" s="113"/>
    </row>
    <row r="63" spans="1:10" s="74" customFormat="1" ht="18.75">
      <c r="A63" s="121"/>
      <c r="B63" s="122"/>
      <c r="C63" s="116"/>
      <c r="D63" s="140"/>
      <c r="E63" s="117"/>
      <c r="F63" s="117"/>
      <c r="G63" s="118"/>
      <c r="H63" s="112"/>
      <c r="I63" s="119"/>
      <c r="J63" s="113"/>
    </row>
    <row r="64" spans="1:10" s="74" customFormat="1" ht="18.75">
      <c r="A64" s="121"/>
      <c r="B64" s="129"/>
      <c r="C64" s="116"/>
      <c r="D64" s="117"/>
      <c r="E64" s="117"/>
      <c r="F64" s="117"/>
      <c r="G64" s="118"/>
      <c r="H64" s="112"/>
      <c r="I64" s="119"/>
      <c r="J64" s="113"/>
    </row>
    <row r="65" spans="1:14" s="73" customFormat="1" ht="31.5">
      <c r="A65" s="121" t="s">
        <v>270</v>
      </c>
      <c r="B65" s="155" t="s">
        <v>269</v>
      </c>
      <c r="C65" s="116" t="s">
        <v>323</v>
      </c>
      <c r="D65" s="140">
        <v>8.91</v>
      </c>
      <c r="E65" s="117">
        <v>750.87</v>
      </c>
      <c r="F65" s="117">
        <f>E65*(1+C$271)</f>
        <v>924.47114400000009</v>
      </c>
      <c r="G65" s="118">
        <f>D65*F65</f>
        <v>8237.0378930400002</v>
      </c>
      <c r="H65" s="112"/>
      <c r="I65" s="119"/>
      <c r="J65" s="120"/>
    </row>
    <row r="66" spans="1:14" s="73" customFormat="1" ht="81.75" customHeight="1">
      <c r="A66" s="121"/>
      <c r="B66" s="156" t="s">
        <v>268</v>
      </c>
      <c r="C66" s="116"/>
      <c r="D66" s="140"/>
      <c r="E66" s="117"/>
      <c r="F66" s="117"/>
      <c r="G66" s="118"/>
      <c r="H66" s="112"/>
      <c r="I66" s="119"/>
      <c r="J66" s="113"/>
    </row>
    <row r="67" spans="1:14" s="74" customFormat="1" ht="18.75">
      <c r="A67" s="121"/>
      <c r="B67" s="122"/>
      <c r="C67" s="116"/>
      <c r="D67" s="140"/>
      <c r="E67" s="117"/>
      <c r="F67" s="117"/>
      <c r="G67" s="118"/>
      <c r="H67" s="112"/>
      <c r="I67" s="119"/>
      <c r="J67" s="113"/>
    </row>
    <row r="68" spans="1:14" s="73" customFormat="1" ht="47.25">
      <c r="A68" s="121" t="s">
        <v>124</v>
      </c>
      <c r="B68" s="131" t="s">
        <v>267</v>
      </c>
      <c r="C68" s="116" t="s">
        <v>322</v>
      </c>
      <c r="D68" s="140">
        <v>252.58</v>
      </c>
      <c r="E68" s="117">
        <v>258</v>
      </c>
      <c r="F68" s="117">
        <f>E68*(1+C$271)</f>
        <v>317.64960000000002</v>
      </c>
      <c r="G68" s="118">
        <f>D68*F68</f>
        <v>80231.935968000005</v>
      </c>
      <c r="H68" s="112"/>
      <c r="I68" s="119"/>
      <c r="J68" s="120"/>
      <c r="K68" s="292"/>
      <c r="L68" s="293"/>
      <c r="M68" s="293"/>
      <c r="N68" s="293"/>
    </row>
    <row r="69" spans="1:14" s="73" customFormat="1" ht="141.75" customHeight="1">
      <c r="A69" s="121"/>
      <c r="B69" s="132" t="s">
        <v>266</v>
      </c>
      <c r="C69" s="116"/>
      <c r="D69" s="140"/>
      <c r="E69" s="117"/>
      <c r="F69" s="117"/>
      <c r="G69" s="118"/>
      <c r="H69" s="112"/>
      <c r="I69" s="119"/>
      <c r="J69" s="113"/>
    </row>
    <row r="70" spans="1:14" s="74" customFormat="1" ht="18.75">
      <c r="A70" s="121"/>
      <c r="B70" s="156"/>
      <c r="C70" s="116"/>
      <c r="D70" s="140"/>
      <c r="E70" s="117"/>
      <c r="F70" s="117"/>
      <c r="G70" s="118"/>
      <c r="H70" s="112"/>
      <c r="I70" s="119"/>
      <c r="J70" s="113"/>
    </row>
    <row r="71" spans="1:14" s="74" customFormat="1" ht="18.75">
      <c r="A71" s="121"/>
      <c r="B71" s="122"/>
      <c r="C71" s="116"/>
      <c r="D71" s="140"/>
      <c r="E71" s="117"/>
      <c r="F71" s="117"/>
      <c r="G71" s="118"/>
      <c r="H71" s="112"/>
      <c r="I71" s="119"/>
      <c r="J71" s="113"/>
    </row>
    <row r="72" spans="1:14" s="73" customFormat="1" ht="18.75">
      <c r="A72" s="121" t="s">
        <v>123</v>
      </c>
      <c r="B72" s="129" t="s">
        <v>265</v>
      </c>
      <c r="C72" s="116" t="s">
        <v>264</v>
      </c>
      <c r="D72" s="140">
        <v>2.16</v>
      </c>
      <c r="E72" s="117">
        <v>3070.36</v>
      </c>
      <c r="F72" s="117">
        <f>E72*(1+C$271)</f>
        <v>3780.2272320000002</v>
      </c>
      <c r="G72" s="118">
        <f>D72*F72</f>
        <v>8165.2908211200011</v>
      </c>
      <c r="H72" s="112"/>
      <c r="I72" s="119"/>
      <c r="J72" s="120"/>
    </row>
    <row r="73" spans="1:14" s="73" customFormat="1" ht="81" customHeight="1">
      <c r="A73" s="121"/>
      <c r="B73" s="122" t="s">
        <v>263</v>
      </c>
      <c r="C73" s="116"/>
      <c r="D73" s="140"/>
      <c r="E73" s="117"/>
      <c r="F73" s="117"/>
      <c r="G73" s="118"/>
      <c r="H73" s="112"/>
      <c r="I73" s="119"/>
      <c r="J73" s="113"/>
    </row>
    <row r="74" spans="1:14" s="73" customFormat="1" ht="18" customHeight="1">
      <c r="A74" s="153"/>
      <c r="B74" s="157"/>
      <c r="C74" s="312" t="s">
        <v>70</v>
      </c>
      <c r="D74" s="313"/>
      <c r="E74" s="314"/>
      <c r="F74" s="138"/>
      <c r="G74" s="139">
        <f>SUM(G58:G73)</f>
        <v>126347.42988216001</v>
      </c>
      <c r="H74" s="112"/>
      <c r="I74" s="119"/>
      <c r="J74" s="113"/>
    </row>
    <row r="75" spans="1:14" s="73" customFormat="1" ht="18.75">
      <c r="A75" s="106" t="s">
        <v>126</v>
      </c>
      <c r="B75" s="107" t="s">
        <v>262</v>
      </c>
      <c r="C75" s="158"/>
      <c r="D75" s="159"/>
      <c r="E75" s="110"/>
      <c r="F75" s="144"/>
      <c r="G75" s="118"/>
      <c r="H75" s="112"/>
      <c r="I75" s="119"/>
      <c r="J75" s="113"/>
    </row>
    <row r="76" spans="1:14" s="74" customFormat="1" ht="18.75">
      <c r="A76" s="121"/>
      <c r="B76" s="122"/>
      <c r="C76" s="116"/>
      <c r="D76" s="140"/>
      <c r="E76" s="117"/>
      <c r="F76" s="117"/>
      <c r="G76" s="118"/>
      <c r="H76" s="112"/>
      <c r="I76" s="119"/>
      <c r="J76" s="113"/>
    </row>
    <row r="77" spans="1:14" s="73" customFormat="1" ht="37.5" customHeight="1">
      <c r="A77" s="121" t="s">
        <v>125</v>
      </c>
      <c r="B77" s="131" t="s">
        <v>261</v>
      </c>
      <c r="C77" s="116" t="s">
        <v>322</v>
      </c>
      <c r="D77" s="140">
        <v>375.93</v>
      </c>
      <c r="E77" s="117">
        <v>64.05</v>
      </c>
      <c r="F77" s="117">
        <f>E77*(1+C$271)</f>
        <v>78.858360000000005</v>
      </c>
      <c r="G77" s="118">
        <f>D77*F77</f>
        <v>29645.223274800002</v>
      </c>
      <c r="H77" s="112"/>
      <c r="I77" s="119"/>
      <c r="J77" s="120"/>
    </row>
    <row r="78" spans="1:14" s="73" customFormat="1" ht="94.5">
      <c r="A78" s="121"/>
      <c r="B78" s="132" t="s">
        <v>260</v>
      </c>
      <c r="C78" s="116"/>
      <c r="D78" s="140"/>
      <c r="E78" s="117"/>
      <c r="F78" s="117"/>
      <c r="G78" s="118"/>
      <c r="H78" s="112"/>
      <c r="I78" s="119"/>
      <c r="J78" s="113"/>
    </row>
    <row r="79" spans="1:14" s="74" customFormat="1" ht="18.75">
      <c r="A79" s="121"/>
      <c r="B79" s="122"/>
      <c r="C79" s="116"/>
      <c r="D79" s="140"/>
      <c r="E79" s="117"/>
      <c r="F79" s="117"/>
      <c r="G79" s="118"/>
      <c r="H79" s="112"/>
      <c r="I79" s="119"/>
      <c r="J79" s="113"/>
    </row>
    <row r="80" spans="1:14" s="73" customFormat="1" ht="18" customHeight="1">
      <c r="A80" s="153"/>
      <c r="B80" s="157"/>
      <c r="C80" s="312" t="s">
        <v>70</v>
      </c>
      <c r="D80" s="313"/>
      <c r="E80" s="314"/>
      <c r="F80" s="138"/>
      <c r="G80" s="139">
        <f>SUM(G76:G79)</f>
        <v>29645.223274800002</v>
      </c>
      <c r="H80" s="112"/>
      <c r="I80" s="119"/>
      <c r="J80" s="113"/>
    </row>
    <row r="81" spans="1:18" s="73" customFormat="1" ht="18.75">
      <c r="A81" s="106" t="s">
        <v>127</v>
      </c>
      <c r="B81" s="107" t="s">
        <v>259</v>
      </c>
      <c r="C81" s="108"/>
      <c r="D81" s="159"/>
      <c r="E81" s="117"/>
      <c r="F81" s="117"/>
      <c r="G81" s="118"/>
      <c r="H81" s="112"/>
      <c r="I81" s="119"/>
      <c r="J81" s="113"/>
    </row>
    <row r="82" spans="1:18" s="74" customFormat="1" ht="18.75">
      <c r="A82" s="121"/>
      <c r="B82" s="122"/>
      <c r="C82" s="116"/>
      <c r="D82" s="140"/>
      <c r="E82" s="117"/>
      <c r="F82" s="117"/>
      <c r="G82" s="118"/>
      <c r="H82" s="112"/>
      <c r="I82" s="119"/>
      <c r="J82" s="113"/>
    </row>
    <row r="83" spans="1:18" s="73" customFormat="1" ht="21">
      <c r="A83" s="121" t="s">
        <v>129</v>
      </c>
      <c r="B83" s="129" t="s">
        <v>258</v>
      </c>
      <c r="C83" s="116" t="s">
        <v>322</v>
      </c>
      <c r="D83" s="140">
        <v>115.44</v>
      </c>
      <c r="E83" s="117">
        <v>134.96</v>
      </c>
      <c r="F83" s="117">
        <f>E83*(1+C$271)</f>
        <v>166.16275200000001</v>
      </c>
      <c r="G83" s="118">
        <f>D83*F83</f>
        <v>19181.828090880001</v>
      </c>
      <c r="H83" s="112"/>
      <c r="I83" s="119"/>
      <c r="J83" s="120"/>
    </row>
    <row r="84" spans="1:18" s="73" customFormat="1" ht="94.5">
      <c r="A84" s="121"/>
      <c r="B84" s="122" t="s">
        <v>325</v>
      </c>
      <c r="C84" s="116"/>
      <c r="D84" s="140"/>
      <c r="E84" s="117"/>
      <c r="F84" s="117"/>
      <c r="G84" s="118"/>
      <c r="H84" s="112"/>
      <c r="I84" s="119"/>
      <c r="J84" s="113"/>
    </row>
    <row r="85" spans="1:18" s="74" customFormat="1" ht="18.75">
      <c r="A85" s="121"/>
      <c r="B85" s="122"/>
      <c r="C85" s="116"/>
      <c r="D85" s="140"/>
      <c r="E85" s="117"/>
      <c r="F85" s="117"/>
      <c r="G85" s="118"/>
      <c r="H85" s="112"/>
      <c r="I85" s="119"/>
      <c r="J85" s="113"/>
    </row>
    <row r="86" spans="1:18" s="74" customFormat="1" ht="18.75">
      <c r="A86" s="149"/>
      <c r="B86" s="132"/>
      <c r="C86" s="116"/>
      <c r="D86" s="140"/>
      <c r="E86" s="117"/>
      <c r="F86" s="117"/>
      <c r="G86" s="118"/>
      <c r="H86" s="112"/>
      <c r="I86" s="119"/>
      <c r="J86" s="113"/>
    </row>
    <row r="87" spans="1:18" s="73" customFormat="1" ht="18.75">
      <c r="A87" s="121" t="s">
        <v>257</v>
      </c>
      <c r="B87" s="160" t="s">
        <v>256</v>
      </c>
      <c r="C87" s="116"/>
      <c r="D87" s="140"/>
      <c r="E87" s="117"/>
      <c r="F87" s="117"/>
      <c r="G87" s="118"/>
      <c r="H87" s="112"/>
      <c r="I87" s="119"/>
      <c r="J87" s="113"/>
    </row>
    <row r="88" spans="1:18" s="73" customFormat="1" ht="18.75">
      <c r="A88" s="121" t="s">
        <v>130</v>
      </c>
      <c r="B88" s="129" t="s">
        <v>255</v>
      </c>
      <c r="C88" s="116" t="s">
        <v>1</v>
      </c>
      <c r="D88" s="140">
        <v>15.9</v>
      </c>
      <c r="E88" s="117">
        <v>35.47</v>
      </c>
      <c r="F88" s="117">
        <f>E88*(1+C$271)</f>
        <v>43.670664000000002</v>
      </c>
      <c r="G88" s="118">
        <f>D88*F88</f>
        <v>694.36355760000004</v>
      </c>
      <c r="H88" s="112"/>
      <c r="I88" s="119"/>
      <c r="J88" s="120"/>
      <c r="K88" s="286"/>
      <c r="L88" s="287"/>
      <c r="M88" s="287"/>
      <c r="N88" s="287"/>
      <c r="O88" s="287"/>
      <c r="P88" s="287"/>
      <c r="Q88" s="287"/>
      <c r="R88" s="287"/>
    </row>
    <row r="89" spans="1:18" s="73" customFormat="1" ht="48.75" customHeight="1">
      <c r="A89" s="121"/>
      <c r="B89" s="122" t="s">
        <v>254</v>
      </c>
      <c r="C89" s="116"/>
      <c r="D89" s="140"/>
      <c r="E89" s="117"/>
      <c r="F89" s="117"/>
      <c r="G89" s="118"/>
      <c r="H89" s="112"/>
      <c r="I89" s="119"/>
      <c r="J89" s="113"/>
      <c r="K89" s="286"/>
      <c r="L89" s="287"/>
      <c r="M89" s="287"/>
      <c r="N89" s="287"/>
      <c r="O89" s="287"/>
      <c r="P89" s="287"/>
      <c r="Q89" s="287"/>
      <c r="R89" s="287"/>
    </row>
    <row r="90" spans="1:18" s="74" customFormat="1" ht="18.75">
      <c r="A90" s="121"/>
      <c r="B90" s="129"/>
      <c r="C90" s="116"/>
      <c r="D90" s="140"/>
      <c r="E90" s="117"/>
      <c r="F90" s="117"/>
      <c r="G90" s="118"/>
      <c r="H90" s="112"/>
      <c r="I90" s="119"/>
      <c r="J90" s="113"/>
    </row>
    <row r="91" spans="1:18" s="73" customFormat="1" ht="18.75">
      <c r="A91" s="121" t="s">
        <v>253</v>
      </c>
      <c r="B91" s="151" t="s">
        <v>252</v>
      </c>
      <c r="C91" s="116"/>
      <c r="D91" s="140"/>
      <c r="E91" s="117"/>
      <c r="F91" s="117"/>
      <c r="G91" s="118"/>
      <c r="H91" s="112"/>
      <c r="I91" s="119"/>
      <c r="J91" s="113"/>
    </row>
    <row r="92" spans="1:18" s="73" customFormat="1" ht="67.5" customHeight="1">
      <c r="A92" s="121"/>
      <c r="B92" s="122" t="s">
        <v>251</v>
      </c>
      <c r="C92" s="116"/>
      <c r="D92" s="140"/>
      <c r="E92" s="117"/>
      <c r="F92" s="117"/>
      <c r="G92" s="118"/>
      <c r="H92" s="112"/>
      <c r="I92" s="119"/>
      <c r="J92" s="113"/>
    </row>
    <row r="93" spans="1:18" s="74" customFormat="1" ht="18.75">
      <c r="A93" s="121"/>
      <c r="B93" s="122"/>
      <c r="C93" s="116"/>
      <c r="D93" s="140"/>
      <c r="E93" s="117"/>
      <c r="F93" s="117"/>
      <c r="G93" s="118"/>
      <c r="H93" s="112"/>
      <c r="I93" s="119"/>
      <c r="J93" s="113"/>
    </row>
    <row r="94" spans="1:18" s="74" customFormat="1" ht="18.75">
      <c r="A94" s="121"/>
      <c r="B94" s="122"/>
      <c r="C94" s="116"/>
      <c r="D94" s="140"/>
      <c r="E94" s="117"/>
      <c r="F94" s="117"/>
      <c r="G94" s="118"/>
      <c r="H94" s="112"/>
      <c r="I94" s="119"/>
      <c r="J94" s="120"/>
    </row>
    <row r="95" spans="1:18" s="73" customFormat="1" ht="18.75">
      <c r="A95" s="121" t="s">
        <v>132</v>
      </c>
      <c r="B95" s="129" t="s">
        <v>250</v>
      </c>
      <c r="C95" s="116" t="s">
        <v>1</v>
      </c>
      <c r="D95" s="140">
        <v>31.6</v>
      </c>
      <c r="E95" s="117">
        <v>69.08</v>
      </c>
      <c r="F95" s="117">
        <f>E95*(1+C$271)</f>
        <v>85.051296000000008</v>
      </c>
      <c r="G95" s="118">
        <f>D95*F95</f>
        <v>2687.6209536000006</v>
      </c>
      <c r="H95" s="112"/>
      <c r="I95" s="119"/>
      <c r="J95" s="120"/>
    </row>
    <row r="96" spans="1:18" s="74" customFormat="1" ht="18.75">
      <c r="A96" s="121"/>
      <c r="B96" s="129"/>
      <c r="C96" s="116"/>
      <c r="D96" s="140"/>
      <c r="E96" s="117"/>
      <c r="F96" s="117"/>
      <c r="G96" s="118"/>
      <c r="H96" s="112"/>
      <c r="I96" s="119"/>
      <c r="J96" s="113"/>
    </row>
    <row r="97" spans="1:10" s="74" customFormat="1" ht="18.75">
      <c r="A97" s="121"/>
      <c r="B97" s="122"/>
      <c r="C97" s="116"/>
      <c r="D97" s="140"/>
      <c r="E97" s="117"/>
      <c r="F97" s="117"/>
      <c r="G97" s="118"/>
      <c r="H97" s="112"/>
      <c r="I97" s="119"/>
      <c r="J97" s="113"/>
    </row>
    <row r="98" spans="1:10" s="73" customFormat="1" ht="18.75">
      <c r="A98" s="121" t="s">
        <v>249</v>
      </c>
      <c r="B98" s="151" t="s">
        <v>248</v>
      </c>
      <c r="C98" s="116"/>
      <c r="D98" s="140"/>
      <c r="E98" s="117"/>
      <c r="F98" s="117"/>
      <c r="G98" s="118"/>
      <c r="H98" s="112"/>
      <c r="I98" s="119"/>
      <c r="J98" s="113"/>
    </row>
    <row r="99" spans="1:10" s="73" customFormat="1" ht="66.75" customHeight="1">
      <c r="A99" s="121"/>
      <c r="B99" s="122" t="s">
        <v>247</v>
      </c>
      <c r="C99" s="116"/>
      <c r="D99" s="140"/>
      <c r="E99" s="117"/>
      <c r="F99" s="117"/>
      <c r="G99" s="118"/>
      <c r="H99" s="112"/>
      <c r="I99" s="119"/>
      <c r="J99" s="113"/>
    </row>
    <row r="100" spans="1:10" s="74" customFormat="1" ht="18.75">
      <c r="A100" s="121"/>
      <c r="B100" s="122"/>
      <c r="C100" s="116"/>
      <c r="D100" s="140"/>
      <c r="E100" s="117"/>
      <c r="F100" s="117"/>
      <c r="G100" s="118"/>
      <c r="H100" s="112"/>
      <c r="I100" s="119"/>
      <c r="J100" s="113"/>
    </row>
    <row r="101" spans="1:10" s="74" customFormat="1" ht="18.75">
      <c r="A101" s="121"/>
      <c r="B101" s="122"/>
      <c r="C101" s="116"/>
      <c r="D101" s="140"/>
      <c r="E101" s="117"/>
      <c r="F101" s="117"/>
      <c r="G101" s="118"/>
      <c r="H101" s="112"/>
      <c r="I101" s="119"/>
      <c r="J101" s="113"/>
    </row>
    <row r="102" spans="1:10" s="73" customFormat="1" ht="31.5">
      <c r="A102" s="121" t="s">
        <v>133</v>
      </c>
      <c r="B102" s="129" t="s">
        <v>246</v>
      </c>
      <c r="C102" s="116" t="s">
        <v>1</v>
      </c>
      <c r="D102" s="140">
        <v>47.28</v>
      </c>
      <c r="E102" s="117">
        <v>84.45</v>
      </c>
      <c r="F102" s="117">
        <f>E102*(1+C$271)</f>
        <v>103.97484000000001</v>
      </c>
      <c r="G102" s="118">
        <f>D102*F102</f>
        <v>4915.9304352000008</v>
      </c>
      <c r="H102" s="112"/>
      <c r="I102" s="119"/>
      <c r="J102" s="120"/>
    </row>
    <row r="103" spans="1:10" s="76" customFormat="1" ht="18.75">
      <c r="A103" s="121"/>
      <c r="B103" s="122"/>
      <c r="C103" s="116"/>
      <c r="D103" s="140"/>
      <c r="E103" s="117"/>
      <c r="F103" s="117"/>
      <c r="G103" s="118"/>
      <c r="H103" s="112"/>
      <c r="I103" s="119"/>
      <c r="J103" s="124"/>
    </row>
    <row r="104" spans="1:10" s="77" customFormat="1" ht="18.75">
      <c r="A104" s="121" t="s">
        <v>134</v>
      </c>
      <c r="B104" s="129" t="s">
        <v>245</v>
      </c>
      <c r="C104" s="116" t="s">
        <v>1</v>
      </c>
      <c r="D104" s="140">
        <v>10</v>
      </c>
      <c r="E104" s="117">
        <v>32.869999999999997</v>
      </c>
      <c r="F104" s="117">
        <f>E104*(1+C$271)</f>
        <v>40.469543999999999</v>
      </c>
      <c r="G104" s="118">
        <f>D104*F104</f>
        <v>404.69543999999996</v>
      </c>
      <c r="H104" s="112"/>
      <c r="I104" s="119"/>
      <c r="J104" s="120"/>
    </row>
    <row r="105" spans="1:10" s="77" customFormat="1" ht="47.25">
      <c r="A105" s="121"/>
      <c r="B105" s="122" t="s">
        <v>244</v>
      </c>
      <c r="C105" s="116"/>
      <c r="D105" s="140"/>
      <c r="E105" s="117"/>
      <c r="F105" s="117"/>
      <c r="G105" s="118"/>
      <c r="H105" s="112"/>
      <c r="I105" s="119"/>
      <c r="J105" s="124"/>
    </row>
    <row r="106" spans="1:10" s="76" customFormat="1" ht="18.75">
      <c r="A106" s="121"/>
      <c r="B106" s="122"/>
      <c r="C106" s="116"/>
      <c r="D106" s="140"/>
      <c r="E106" s="117"/>
      <c r="F106" s="117"/>
      <c r="G106" s="118"/>
      <c r="H106" s="112"/>
      <c r="I106" s="119"/>
      <c r="J106" s="124"/>
    </row>
    <row r="107" spans="1:10" s="74" customFormat="1" ht="18.75">
      <c r="A107" s="121"/>
      <c r="B107" s="129"/>
      <c r="C107" s="116"/>
      <c r="D107" s="140"/>
      <c r="E107" s="117"/>
      <c r="F107" s="117"/>
      <c r="G107" s="118"/>
      <c r="H107" s="112"/>
      <c r="I107" s="119"/>
      <c r="J107" s="113"/>
    </row>
    <row r="108" spans="1:10" s="74" customFormat="1" ht="18.75">
      <c r="A108" s="121"/>
      <c r="B108" s="122"/>
      <c r="C108" s="116"/>
      <c r="D108" s="140"/>
      <c r="E108" s="117"/>
      <c r="F108" s="117"/>
      <c r="G108" s="118"/>
      <c r="H108" s="112"/>
      <c r="I108" s="119"/>
      <c r="J108" s="113"/>
    </row>
    <row r="109" spans="1:10" s="73" customFormat="1" ht="18.75">
      <c r="A109" s="121" t="s">
        <v>128</v>
      </c>
      <c r="B109" s="129" t="s">
        <v>243</v>
      </c>
      <c r="C109" s="116" t="s">
        <v>142</v>
      </c>
      <c r="D109" s="140">
        <v>115.44</v>
      </c>
      <c r="E109" s="117">
        <v>115.58</v>
      </c>
      <c r="F109" s="117">
        <f>E109*(1+C$271)</f>
        <v>142.30209600000001</v>
      </c>
      <c r="G109" s="118">
        <f>D109*F109</f>
        <v>16427.353962240002</v>
      </c>
      <c r="H109" s="112"/>
      <c r="I109" s="119"/>
      <c r="J109" s="120"/>
    </row>
    <row r="110" spans="1:10" s="73" customFormat="1" ht="203.25" customHeight="1">
      <c r="A110" s="121"/>
      <c r="B110" s="122" t="s">
        <v>242</v>
      </c>
      <c r="C110" s="116"/>
      <c r="D110" s="140"/>
      <c r="E110" s="117"/>
      <c r="F110" s="117"/>
      <c r="G110" s="118"/>
      <c r="H110" s="112"/>
      <c r="I110" s="119"/>
      <c r="J110" s="113"/>
    </row>
    <row r="111" spans="1:10" s="74" customFormat="1" ht="18.75">
      <c r="A111" s="121"/>
      <c r="B111" s="129"/>
      <c r="C111" s="116"/>
      <c r="D111" s="140"/>
      <c r="E111" s="117"/>
      <c r="F111" s="117"/>
      <c r="G111" s="118"/>
      <c r="H111" s="112"/>
      <c r="I111" s="119"/>
      <c r="J111" s="113"/>
    </row>
    <row r="112" spans="1:10" s="74" customFormat="1" ht="18.75">
      <c r="A112" s="121"/>
      <c r="B112" s="122"/>
      <c r="C112" s="116"/>
      <c r="D112" s="140"/>
      <c r="E112" s="117"/>
      <c r="F112" s="117"/>
      <c r="G112" s="118"/>
      <c r="H112" s="112"/>
      <c r="I112" s="119"/>
      <c r="J112" s="113"/>
    </row>
    <row r="113" spans="1:10" s="73" customFormat="1" ht="31.5">
      <c r="A113" s="121" t="s">
        <v>131</v>
      </c>
      <c r="B113" s="129" t="s">
        <v>241</v>
      </c>
      <c r="C113" s="116" t="s">
        <v>322</v>
      </c>
      <c r="D113" s="140">
        <v>201.5</v>
      </c>
      <c r="E113" s="117">
        <v>86.95</v>
      </c>
      <c r="F113" s="117">
        <f>E113*(1+C$271)</f>
        <v>107.05284</v>
      </c>
      <c r="G113" s="118">
        <f>D113*F113</f>
        <v>21571.147260000002</v>
      </c>
      <c r="H113" s="112"/>
      <c r="I113" s="119"/>
      <c r="J113" s="120"/>
    </row>
    <row r="114" spans="1:10" s="73" customFormat="1" ht="378">
      <c r="A114" s="121"/>
      <c r="B114" s="122" t="s">
        <v>240</v>
      </c>
      <c r="C114" s="116"/>
      <c r="D114" s="140"/>
      <c r="E114" s="117"/>
      <c r="F114" s="117"/>
      <c r="G114" s="118"/>
      <c r="H114" s="112"/>
      <c r="I114" s="119"/>
      <c r="J114" s="113"/>
    </row>
    <row r="115" spans="1:10" s="74" customFormat="1" ht="18.75">
      <c r="A115" s="121"/>
      <c r="B115" s="122"/>
      <c r="C115" s="116"/>
      <c r="D115" s="140"/>
      <c r="E115" s="117"/>
      <c r="F115" s="117"/>
      <c r="G115" s="118"/>
      <c r="H115" s="112"/>
      <c r="I115" s="119"/>
      <c r="J115" s="113"/>
    </row>
    <row r="116" spans="1:10" s="74" customFormat="1" ht="18" customHeight="1">
      <c r="A116" s="153"/>
      <c r="B116" s="157"/>
      <c r="C116" s="312" t="s">
        <v>70</v>
      </c>
      <c r="D116" s="313"/>
      <c r="E116" s="314"/>
      <c r="F116" s="138"/>
      <c r="G116" s="139">
        <f>SUM(G82:G115)</f>
        <v>65882.939699520008</v>
      </c>
      <c r="H116" s="112"/>
      <c r="I116" s="119"/>
      <c r="J116" s="113"/>
    </row>
    <row r="117" spans="1:10" s="74" customFormat="1" ht="18.75">
      <c r="A117" s="121"/>
      <c r="B117" s="122"/>
      <c r="C117" s="116"/>
      <c r="D117" s="140"/>
      <c r="E117" s="117"/>
      <c r="F117" s="117"/>
      <c r="G117" s="118"/>
      <c r="H117" s="112"/>
      <c r="I117" s="119"/>
      <c r="J117" s="113"/>
    </row>
    <row r="118" spans="1:10" s="73" customFormat="1" ht="18.75">
      <c r="A118" s="106">
        <v>100000</v>
      </c>
      <c r="B118" s="107" t="s">
        <v>239</v>
      </c>
      <c r="C118" s="108"/>
      <c r="D118" s="159"/>
      <c r="E118" s="117"/>
      <c r="F118" s="117"/>
      <c r="G118" s="118"/>
      <c r="H118" s="112"/>
      <c r="I118" s="119"/>
      <c r="J118" s="113"/>
    </row>
    <row r="119" spans="1:10" s="74" customFormat="1" ht="18.75">
      <c r="A119" s="121"/>
      <c r="B119" s="122"/>
      <c r="C119" s="116"/>
      <c r="D119" s="140"/>
      <c r="E119" s="117"/>
      <c r="F119" s="117"/>
      <c r="G119" s="118"/>
      <c r="H119" s="112"/>
      <c r="I119" s="119"/>
      <c r="J119" s="113"/>
    </row>
    <row r="120" spans="1:10" s="73" customFormat="1" ht="18.75">
      <c r="A120" s="121" t="s">
        <v>238</v>
      </c>
      <c r="B120" s="151" t="s">
        <v>237</v>
      </c>
      <c r="C120" s="116"/>
      <c r="D120" s="140"/>
      <c r="E120" s="117"/>
      <c r="F120" s="117"/>
      <c r="G120" s="118"/>
      <c r="H120" s="112"/>
      <c r="I120" s="119"/>
      <c r="J120" s="113"/>
    </row>
    <row r="121" spans="1:10" s="73" customFormat="1" ht="18.75">
      <c r="A121" s="121" t="s">
        <v>236</v>
      </c>
      <c r="B121" s="129" t="s">
        <v>235</v>
      </c>
      <c r="C121" s="116" t="s">
        <v>74</v>
      </c>
      <c r="D121" s="140">
        <v>28</v>
      </c>
      <c r="E121" s="117">
        <v>27.32</v>
      </c>
      <c r="F121" s="117">
        <f>E121*(1+C$271)</f>
        <v>33.636384</v>
      </c>
      <c r="G121" s="118">
        <f>D121*F121</f>
        <v>941.81875200000002</v>
      </c>
      <c r="H121" s="112"/>
      <c r="I121" s="119"/>
      <c r="J121" s="120"/>
    </row>
    <row r="122" spans="1:10" s="73" customFormat="1" ht="63">
      <c r="A122" s="121"/>
      <c r="B122" s="122" t="s">
        <v>234</v>
      </c>
      <c r="C122" s="116"/>
      <c r="D122" s="140"/>
      <c r="E122" s="117"/>
      <c r="F122" s="117"/>
      <c r="G122" s="118"/>
      <c r="H122" s="112"/>
      <c r="I122" s="119"/>
      <c r="J122" s="113"/>
    </row>
    <row r="123" spans="1:10" s="74" customFormat="1" ht="18.75">
      <c r="A123" s="121"/>
      <c r="B123" s="122"/>
      <c r="C123" s="116"/>
      <c r="D123" s="140"/>
      <c r="E123" s="117"/>
      <c r="F123" s="117"/>
      <c r="G123" s="118"/>
      <c r="H123" s="112"/>
      <c r="I123" s="119"/>
      <c r="J123" s="113"/>
    </row>
    <row r="124" spans="1:10" s="73" customFormat="1" ht="18.75">
      <c r="A124" s="149" t="s">
        <v>233</v>
      </c>
      <c r="B124" s="131" t="s">
        <v>232</v>
      </c>
      <c r="C124" s="150" t="s">
        <v>74</v>
      </c>
      <c r="D124" s="140">
        <v>8</v>
      </c>
      <c r="E124" s="117">
        <v>28.56</v>
      </c>
      <c r="F124" s="117">
        <f>E124*(1+C$271)</f>
        <v>35.163072</v>
      </c>
      <c r="G124" s="118">
        <f>D124*F124</f>
        <v>281.304576</v>
      </c>
      <c r="H124" s="112"/>
      <c r="I124" s="119"/>
      <c r="J124" s="113"/>
    </row>
    <row r="125" spans="1:10" s="73" customFormat="1" ht="63">
      <c r="A125" s="149"/>
      <c r="B125" s="132" t="s">
        <v>231</v>
      </c>
      <c r="C125" s="150"/>
      <c r="D125" s="161"/>
      <c r="E125" s="117"/>
      <c r="F125" s="117"/>
      <c r="G125" s="118"/>
      <c r="H125" s="112"/>
      <c r="I125" s="119"/>
      <c r="J125" s="113"/>
    </row>
    <row r="126" spans="1:10" s="74" customFormat="1" ht="18.75">
      <c r="A126" s="121"/>
      <c r="B126" s="122"/>
      <c r="C126" s="116"/>
      <c r="D126" s="140"/>
      <c r="E126" s="117"/>
      <c r="F126" s="117"/>
      <c r="G126" s="118"/>
      <c r="H126" s="112"/>
      <c r="I126" s="119"/>
      <c r="J126" s="113"/>
    </row>
    <row r="127" spans="1:10" s="74" customFormat="1" ht="18.75">
      <c r="A127" s="121"/>
      <c r="B127" s="122"/>
      <c r="C127" s="116"/>
      <c r="D127" s="140"/>
      <c r="E127" s="117"/>
      <c r="F127" s="117"/>
      <c r="G127" s="118"/>
      <c r="H127" s="112"/>
      <c r="I127" s="119"/>
      <c r="J127" s="113"/>
    </row>
    <row r="128" spans="1:10" s="73" customFormat="1" ht="18.75">
      <c r="A128" s="121" t="s">
        <v>230</v>
      </c>
      <c r="B128" s="129" t="s">
        <v>229</v>
      </c>
      <c r="C128" s="116" t="s">
        <v>74</v>
      </c>
      <c r="D128" s="140">
        <v>4</v>
      </c>
      <c r="E128" s="117">
        <v>42.14</v>
      </c>
      <c r="F128" s="117">
        <f>E128*(1+C$271)</f>
        <v>51.882768000000006</v>
      </c>
      <c r="G128" s="118">
        <f>D128*F128</f>
        <v>207.53107200000002</v>
      </c>
      <c r="H128" s="112"/>
      <c r="I128" s="119"/>
      <c r="J128" s="120"/>
    </row>
    <row r="129" spans="1:10" s="73" customFormat="1" ht="63">
      <c r="A129" s="121"/>
      <c r="B129" s="122" t="s">
        <v>228</v>
      </c>
      <c r="C129" s="116"/>
      <c r="D129" s="140"/>
      <c r="E129" s="117"/>
      <c r="F129" s="117"/>
      <c r="G129" s="118"/>
      <c r="H129" s="112"/>
      <c r="I129" s="119"/>
      <c r="J129" s="113"/>
    </row>
    <row r="130" spans="1:10" s="74" customFormat="1" ht="18.75">
      <c r="A130" s="121"/>
      <c r="B130" s="122"/>
      <c r="C130" s="116"/>
      <c r="D130" s="140"/>
      <c r="E130" s="117"/>
      <c r="F130" s="117"/>
      <c r="G130" s="118"/>
      <c r="H130" s="112"/>
      <c r="I130" s="119"/>
      <c r="J130" s="113"/>
    </row>
    <row r="131" spans="1:10" s="74" customFormat="1" ht="18.75">
      <c r="A131" s="121"/>
      <c r="B131" s="122"/>
      <c r="C131" s="116"/>
      <c r="D131" s="140"/>
      <c r="E131" s="117"/>
      <c r="F131" s="117"/>
      <c r="G131" s="118"/>
      <c r="H131" s="112"/>
      <c r="I131" s="119"/>
      <c r="J131" s="113"/>
    </row>
    <row r="132" spans="1:10" s="73" customFormat="1" ht="18.75">
      <c r="A132" s="121" t="s">
        <v>227</v>
      </c>
      <c r="B132" s="151" t="s">
        <v>226</v>
      </c>
      <c r="C132" s="116"/>
      <c r="D132" s="140"/>
      <c r="E132" s="117"/>
      <c r="F132" s="117"/>
      <c r="G132" s="118"/>
      <c r="H132" s="112"/>
      <c r="I132" s="119"/>
      <c r="J132" s="113"/>
    </row>
    <row r="133" spans="1:10" s="73" customFormat="1" ht="110.25">
      <c r="A133" s="121"/>
      <c r="B133" s="132" t="s">
        <v>225</v>
      </c>
      <c r="C133" s="116"/>
      <c r="D133" s="140"/>
      <c r="E133" s="117"/>
      <c r="F133" s="117"/>
      <c r="G133" s="118"/>
      <c r="H133" s="112"/>
      <c r="I133" s="119"/>
      <c r="J133" s="113"/>
    </row>
    <row r="134" spans="1:10" s="73" customFormat="1" ht="18.75">
      <c r="A134" s="121"/>
      <c r="B134" s="151"/>
      <c r="C134" s="116"/>
      <c r="D134" s="140"/>
      <c r="E134" s="117"/>
      <c r="F134" s="117"/>
      <c r="G134" s="118"/>
      <c r="H134" s="112"/>
      <c r="I134" s="119"/>
      <c r="J134" s="113"/>
    </row>
    <row r="135" spans="1:10" s="73" customFormat="1" ht="18.75">
      <c r="A135" s="121" t="s">
        <v>98</v>
      </c>
      <c r="B135" s="129" t="s">
        <v>224</v>
      </c>
      <c r="C135" s="116" t="s">
        <v>74</v>
      </c>
      <c r="D135" s="140">
        <v>7</v>
      </c>
      <c r="E135" s="117">
        <v>16.25</v>
      </c>
      <c r="F135" s="117">
        <f>E135*(1+C$271)</f>
        <v>20.007000000000001</v>
      </c>
      <c r="G135" s="118">
        <f>D135*F135</f>
        <v>140.04900000000001</v>
      </c>
      <c r="H135" s="112"/>
      <c r="I135" s="119"/>
      <c r="J135" s="120"/>
    </row>
    <row r="136" spans="1:10" s="74" customFormat="1" ht="18.75">
      <c r="A136" s="121"/>
      <c r="B136" s="122"/>
      <c r="C136" s="116"/>
      <c r="D136" s="140"/>
      <c r="E136" s="117"/>
      <c r="F136" s="117"/>
      <c r="G136" s="118"/>
      <c r="H136" s="112"/>
      <c r="I136" s="119"/>
      <c r="J136" s="113"/>
    </row>
    <row r="137" spans="1:10" s="74" customFormat="1" ht="18.75">
      <c r="A137" s="121"/>
      <c r="B137" s="122"/>
      <c r="C137" s="116"/>
      <c r="D137" s="140"/>
      <c r="E137" s="117"/>
      <c r="F137" s="117"/>
      <c r="G137" s="118"/>
      <c r="H137" s="112"/>
      <c r="I137" s="119"/>
      <c r="J137" s="113"/>
    </row>
    <row r="138" spans="1:10" s="73" customFormat="1" ht="18.75">
      <c r="A138" s="121" t="s">
        <v>99</v>
      </c>
      <c r="B138" s="129" t="s">
        <v>223</v>
      </c>
      <c r="C138" s="116" t="s">
        <v>74</v>
      </c>
      <c r="D138" s="140">
        <v>1</v>
      </c>
      <c r="E138" s="117">
        <v>44.8</v>
      </c>
      <c r="F138" s="117">
        <f>E138*(1+C$271)</f>
        <v>55.157760000000003</v>
      </c>
      <c r="G138" s="118">
        <f>D138*F138</f>
        <v>55.157760000000003</v>
      </c>
      <c r="H138" s="112"/>
      <c r="I138" s="119"/>
      <c r="J138" s="120"/>
    </row>
    <row r="139" spans="1:10" s="74" customFormat="1" ht="18.75">
      <c r="A139" s="121"/>
      <c r="B139" s="122"/>
      <c r="C139" s="116"/>
      <c r="D139" s="140"/>
      <c r="E139" s="117"/>
      <c r="F139" s="117"/>
      <c r="G139" s="118"/>
      <c r="H139" s="112"/>
      <c r="I139" s="119"/>
      <c r="J139" s="113"/>
    </row>
    <row r="140" spans="1:10" s="74" customFormat="1" ht="18.75">
      <c r="A140" s="149"/>
      <c r="B140" s="132"/>
      <c r="C140" s="150"/>
      <c r="D140" s="140"/>
      <c r="E140" s="117"/>
      <c r="F140" s="117"/>
      <c r="G140" s="118"/>
      <c r="H140" s="112"/>
      <c r="I140" s="119"/>
      <c r="J140" s="113"/>
    </row>
    <row r="141" spans="1:10" s="73" customFormat="1" ht="31.5">
      <c r="A141" s="149" t="s">
        <v>100</v>
      </c>
      <c r="B141" s="131" t="s">
        <v>222</v>
      </c>
      <c r="C141" s="150" t="s">
        <v>74</v>
      </c>
      <c r="D141" s="140">
        <v>1</v>
      </c>
      <c r="E141" s="117">
        <v>169.93</v>
      </c>
      <c r="F141" s="117">
        <f>E141*(1+C$271)</f>
        <v>209.21781600000003</v>
      </c>
      <c r="G141" s="118">
        <f>D141*F141</f>
        <v>209.21781600000003</v>
      </c>
      <c r="H141" s="112"/>
      <c r="I141" s="119"/>
      <c r="J141" s="113"/>
    </row>
    <row r="142" spans="1:10" s="74" customFormat="1" ht="18.75">
      <c r="A142" s="149"/>
      <c r="B142" s="132"/>
      <c r="C142" s="150"/>
      <c r="D142" s="140"/>
      <c r="E142" s="117"/>
      <c r="F142" s="117"/>
      <c r="G142" s="118"/>
      <c r="H142" s="112"/>
      <c r="I142" s="119"/>
      <c r="J142" s="113"/>
    </row>
    <row r="143" spans="1:10" s="74" customFormat="1" ht="18.75">
      <c r="A143" s="149"/>
      <c r="B143" s="131"/>
      <c r="C143" s="150"/>
      <c r="D143" s="140"/>
      <c r="E143" s="117"/>
      <c r="F143" s="117"/>
      <c r="G143" s="118"/>
      <c r="H143" s="112"/>
      <c r="I143" s="119"/>
      <c r="J143" s="113"/>
    </row>
    <row r="144" spans="1:10" s="73" customFormat="1" ht="18.75">
      <c r="A144" s="149" t="s">
        <v>101</v>
      </c>
      <c r="B144" s="131" t="s">
        <v>221</v>
      </c>
      <c r="C144" s="150" t="s">
        <v>74</v>
      </c>
      <c r="D144" s="140">
        <v>2</v>
      </c>
      <c r="E144" s="117">
        <v>65</v>
      </c>
      <c r="F144" s="117">
        <f>E144*(1+C$271)</f>
        <v>80.028000000000006</v>
      </c>
      <c r="G144" s="118">
        <f>D144*F144</f>
        <v>160.05600000000001</v>
      </c>
      <c r="H144" s="112"/>
      <c r="I144" s="119"/>
      <c r="J144" s="113"/>
    </row>
    <row r="145" spans="1:10" s="74" customFormat="1" ht="18.75">
      <c r="A145" s="149"/>
      <c r="B145" s="131"/>
      <c r="C145" s="150"/>
      <c r="D145" s="140"/>
      <c r="E145" s="117"/>
      <c r="F145" s="117"/>
      <c r="G145" s="118"/>
      <c r="H145" s="112"/>
      <c r="I145" s="119"/>
      <c r="J145" s="113"/>
    </row>
    <row r="146" spans="1:10" s="74" customFormat="1" ht="18.75">
      <c r="A146" s="121"/>
      <c r="B146" s="122"/>
      <c r="C146" s="116"/>
      <c r="D146" s="140"/>
      <c r="E146" s="117"/>
      <c r="F146" s="117"/>
      <c r="G146" s="118"/>
      <c r="H146" s="112"/>
      <c r="I146" s="119"/>
      <c r="J146" s="113"/>
    </row>
    <row r="147" spans="1:10" s="73" customFormat="1" ht="18.75">
      <c r="A147" s="121" t="s">
        <v>220</v>
      </c>
      <c r="B147" s="151" t="s">
        <v>219</v>
      </c>
      <c r="C147" s="116"/>
      <c r="D147" s="140"/>
      <c r="E147" s="117"/>
      <c r="F147" s="117"/>
      <c r="G147" s="118"/>
      <c r="H147" s="112"/>
      <c r="I147" s="119"/>
      <c r="J147" s="113"/>
    </row>
    <row r="148" spans="1:10" s="73" customFormat="1" ht="78.75">
      <c r="A148" s="121"/>
      <c r="B148" s="122" t="s">
        <v>218</v>
      </c>
      <c r="C148" s="116"/>
      <c r="D148" s="140"/>
      <c r="E148" s="117"/>
      <c r="F148" s="117"/>
      <c r="G148" s="118"/>
      <c r="H148" s="112"/>
      <c r="I148" s="119"/>
      <c r="J148" s="113"/>
    </row>
    <row r="149" spans="1:10" s="73" customFormat="1" ht="18.75">
      <c r="A149" s="121"/>
      <c r="B149" s="151"/>
      <c r="C149" s="116"/>
      <c r="D149" s="140"/>
      <c r="E149" s="117"/>
      <c r="F149" s="117"/>
      <c r="G149" s="118"/>
      <c r="H149" s="112"/>
      <c r="I149" s="119"/>
      <c r="J149" s="113"/>
    </row>
    <row r="150" spans="1:10" s="73" customFormat="1" ht="18.75">
      <c r="A150" s="121" t="s">
        <v>217</v>
      </c>
      <c r="B150" s="129" t="s">
        <v>326</v>
      </c>
      <c r="C150" s="116" t="s">
        <v>1</v>
      </c>
      <c r="D150" s="140">
        <v>300</v>
      </c>
      <c r="E150" s="117">
        <v>2.71</v>
      </c>
      <c r="F150" s="117">
        <f>E150*(1+C$271)</f>
        <v>3.3365520000000002</v>
      </c>
      <c r="G150" s="118">
        <f>D150*F150</f>
        <v>1000.9656000000001</v>
      </c>
      <c r="H150" s="112"/>
      <c r="I150" s="119"/>
      <c r="J150" s="120"/>
    </row>
    <row r="151" spans="1:10" s="74" customFormat="1" ht="18.75">
      <c r="A151" s="121"/>
      <c r="B151" s="122"/>
      <c r="C151" s="116"/>
      <c r="D151" s="140"/>
      <c r="E151" s="117"/>
      <c r="F151" s="117"/>
      <c r="G151" s="118"/>
      <c r="H151" s="112"/>
      <c r="I151" s="119"/>
      <c r="J151" s="113"/>
    </row>
    <row r="152" spans="1:10" s="73" customFormat="1" ht="18.75">
      <c r="A152" s="121" t="s">
        <v>95</v>
      </c>
      <c r="B152" s="129" t="s">
        <v>327</v>
      </c>
      <c r="C152" s="116" t="s">
        <v>1</v>
      </c>
      <c r="D152" s="140">
        <v>375</v>
      </c>
      <c r="E152" s="117">
        <v>3.8</v>
      </c>
      <c r="F152" s="117">
        <f>E152*(1+C$271)</f>
        <v>4.6785600000000001</v>
      </c>
      <c r="G152" s="118">
        <f>D152*F152</f>
        <v>1754.46</v>
      </c>
      <c r="H152" s="112"/>
      <c r="I152" s="119"/>
      <c r="J152" s="120"/>
    </row>
    <row r="153" spans="1:10" s="74" customFormat="1" ht="18.75">
      <c r="A153" s="121"/>
      <c r="B153" s="122"/>
      <c r="C153" s="116"/>
      <c r="D153" s="140"/>
      <c r="E153" s="117"/>
      <c r="F153" s="117"/>
      <c r="G153" s="118"/>
      <c r="H153" s="112"/>
      <c r="I153" s="119"/>
      <c r="J153" s="113"/>
    </row>
    <row r="154" spans="1:10" s="74" customFormat="1" ht="18.75">
      <c r="A154" s="121"/>
      <c r="B154" s="122"/>
      <c r="C154" s="116"/>
      <c r="D154" s="140"/>
      <c r="E154" s="117"/>
      <c r="F154" s="117"/>
      <c r="G154" s="118"/>
      <c r="H154" s="112"/>
      <c r="I154" s="119"/>
      <c r="J154" s="113"/>
    </row>
    <row r="155" spans="1:10" s="73" customFormat="1" ht="18.75">
      <c r="A155" s="121" t="s">
        <v>216</v>
      </c>
      <c r="B155" s="151" t="s">
        <v>215</v>
      </c>
      <c r="C155" s="116"/>
      <c r="D155" s="140"/>
      <c r="E155" s="117"/>
      <c r="F155" s="117"/>
      <c r="G155" s="118"/>
      <c r="H155" s="112"/>
      <c r="I155" s="119"/>
      <c r="J155" s="113"/>
    </row>
    <row r="156" spans="1:10" s="73" customFormat="1" ht="78.75">
      <c r="A156" s="121"/>
      <c r="B156" s="122" t="s">
        <v>214</v>
      </c>
      <c r="C156" s="116"/>
      <c r="D156" s="140"/>
      <c r="E156" s="117"/>
      <c r="F156" s="117"/>
      <c r="G156" s="118"/>
      <c r="H156" s="112"/>
      <c r="I156" s="119"/>
      <c r="J156" s="113"/>
    </row>
    <row r="157" spans="1:10" s="74" customFormat="1" ht="18.75">
      <c r="A157" s="121"/>
      <c r="B157" s="122"/>
      <c r="C157" s="116"/>
      <c r="D157" s="140"/>
      <c r="E157" s="117"/>
      <c r="F157" s="117"/>
      <c r="G157" s="118"/>
      <c r="H157" s="112"/>
      <c r="I157" s="119"/>
      <c r="J157" s="113"/>
    </row>
    <row r="158" spans="1:10" s="73" customFormat="1" ht="18.75">
      <c r="A158" s="121" t="s">
        <v>96</v>
      </c>
      <c r="B158" s="129" t="s">
        <v>328</v>
      </c>
      <c r="C158" s="116" t="s">
        <v>1</v>
      </c>
      <c r="D158" s="140">
        <v>15</v>
      </c>
      <c r="E158" s="117">
        <v>13.11</v>
      </c>
      <c r="F158" s="117">
        <f>E158*(1+C$271)</f>
        <v>16.141031999999999</v>
      </c>
      <c r="G158" s="118">
        <f>D158*F158</f>
        <v>242.11547999999999</v>
      </c>
      <c r="H158" s="112"/>
      <c r="I158" s="119"/>
      <c r="J158" s="120"/>
    </row>
    <row r="159" spans="1:10" s="74" customFormat="1" ht="18.75">
      <c r="A159" s="121"/>
      <c r="B159" s="122"/>
      <c r="C159" s="116"/>
      <c r="D159" s="140"/>
      <c r="E159" s="117"/>
      <c r="F159" s="117"/>
      <c r="G159" s="118"/>
      <c r="H159" s="112"/>
      <c r="I159" s="119"/>
      <c r="J159" s="113"/>
    </row>
    <row r="160" spans="1:10" s="74" customFormat="1" ht="18.75">
      <c r="A160" s="121"/>
      <c r="B160" s="122"/>
      <c r="C160" s="116"/>
      <c r="D160" s="140"/>
      <c r="E160" s="117"/>
      <c r="F160" s="117"/>
      <c r="G160" s="118"/>
      <c r="H160" s="112"/>
      <c r="I160" s="119"/>
      <c r="J160" s="113"/>
    </row>
    <row r="161" spans="1:10" s="73" customFormat="1" ht="18.75">
      <c r="A161" s="121" t="s">
        <v>213</v>
      </c>
      <c r="B161" s="151" t="s">
        <v>212</v>
      </c>
      <c r="C161" s="116"/>
      <c r="D161" s="140"/>
      <c r="E161" s="117"/>
      <c r="F161" s="117"/>
      <c r="G161" s="118"/>
      <c r="H161" s="112"/>
      <c r="I161" s="119"/>
      <c r="J161" s="120"/>
    </row>
    <row r="162" spans="1:10" s="73" customFormat="1" ht="110.25">
      <c r="A162" s="121"/>
      <c r="B162" s="122" t="s">
        <v>211</v>
      </c>
      <c r="C162" s="116"/>
      <c r="D162" s="140"/>
      <c r="E162" s="117"/>
      <c r="F162" s="117"/>
      <c r="G162" s="118"/>
      <c r="H162" s="112"/>
      <c r="I162" s="119"/>
      <c r="J162" s="113"/>
    </row>
    <row r="163" spans="1:10" s="74" customFormat="1" ht="18.75">
      <c r="A163" s="121"/>
      <c r="B163" s="151"/>
      <c r="C163" s="116"/>
      <c r="D163" s="140"/>
      <c r="E163" s="117"/>
      <c r="F163" s="117"/>
      <c r="G163" s="118"/>
      <c r="H163" s="112"/>
      <c r="I163" s="119"/>
      <c r="J163" s="120"/>
    </row>
    <row r="164" spans="1:10" s="74" customFormat="1" ht="18.75">
      <c r="A164" s="121"/>
      <c r="B164" s="162"/>
      <c r="C164" s="116"/>
      <c r="D164" s="140"/>
      <c r="E164" s="117"/>
      <c r="F164" s="117"/>
      <c r="G164" s="118"/>
      <c r="H164" s="112"/>
      <c r="I164" s="119"/>
      <c r="J164" s="120"/>
    </row>
    <row r="165" spans="1:10" s="73" customFormat="1" ht="18.75">
      <c r="A165" s="121" t="s">
        <v>210</v>
      </c>
      <c r="B165" s="125" t="s">
        <v>209</v>
      </c>
      <c r="C165" s="116" t="s">
        <v>1</v>
      </c>
      <c r="D165" s="140">
        <v>225</v>
      </c>
      <c r="E165" s="117">
        <v>11.38</v>
      </c>
      <c r="F165" s="117">
        <f>E165*(1+C$271)</f>
        <v>14.011056000000002</v>
      </c>
      <c r="G165" s="118">
        <f>D165*F165</f>
        <v>3152.4876000000004</v>
      </c>
      <c r="H165" s="112"/>
      <c r="I165" s="119"/>
      <c r="J165" s="113"/>
    </row>
    <row r="166" spans="1:10" s="74" customFormat="1" ht="18.75">
      <c r="A166" s="121"/>
      <c r="B166" s="162"/>
      <c r="C166" s="116"/>
      <c r="D166" s="140"/>
      <c r="E166" s="117"/>
      <c r="F166" s="117"/>
      <c r="G166" s="118"/>
      <c r="H166" s="112"/>
      <c r="I166" s="119"/>
      <c r="J166" s="120"/>
    </row>
    <row r="167" spans="1:10" s="74" customFormat="1" ht="18.75">
      <c r="A167" s="121"/>
      <c r="B167" s="122"/>
      <c r="C167" s="116"/>
      <c r="D167" s="140"/>
      <c r="E167" s="117"/>
      <c r="F167" s="117"/>
      <c r="G167" s="118"/>
      <c r="H167" s="112"/>
      <c r="I167" s="119"/>
      <c r="J167" s="113"/>
    </row>
    <row r="168" spans="1:10" s="73" customFormat="1" ht="18.75">
      <c r="A168" s="121" t="s">
        <v>208</v>
      </c>
      <c r="B168" s="129" t="s">
        <v>207</v>
      </c>
      <c r="C168" s="116" t="s">
        <v>74</v>
      </c>
      <c r="D168" s="140">
        <v>6</v>
      </c>
      <c r="E168" s="117">
        <v>53.36</v>
      </c>
      <c r="F168" s="117">
        <f>E168*(1+C$271)</f>
        <v>65.696832000000001</v>
      </c>
      <c r="G168" s="118">
        <f>D168*F168</f>
        <v>394.180992</v>
      </c>
      <c r="H168" s="112"/>
      <c r="I168" s="119"/>
      <c r="J168" s="120"/>
    </row>
    <row r="169" spans="1:10" s="73" customFormat="1" ht="63">
      <c r="A169" s="121"/>
      <c r="B169" s="122" t="s">
        <v>206</v>
      </c>
      <c r="C169" s="116"/>
      <c r="D169" s="140"/>
      <c r="E169" s="117"/>
      <c r="F169" s="117"/>
      <c r="G169" s="118"/>
      <c r="H169" s="112"/>
      <c r="I169" s="119"/>
      <c r="J169" s="113"/>
    </row>
    <row r="170" spans="1:10" s="74" customFormat="1" ht="18.75">
      <c r="A170" s="121"/>
      <c r="B170" s="129"/>
      <c r="C170" s="116"/>
      <c r="D170" s="140"/>
      <c r="E170" s="117"/>
      <c r="F170" s="117"/>
      <c r="G170" s="118"/>
      <c r="H170" s="112"/>
      <c r="I170" s="119"/>
      <c r="J170" s="113"/>
    </row>
    <row r="171" spans="1:10" s="74" customFormat="1" ht="18.75">
      <c r="A171" s="121"/>
      <c r="B171" s="122"/>
      <c r="C171" s="116"/>
      <c r="D171" s="140"/>
      <c r="E171" s="117"/>
      <c r="F171" s="117"/>
      <c r="G171" s="118"/>
      <c r="H171" s="112"/>
      <c r="I171" s="119"/>
      <c r="J171" s="113"/>
    </row>
    <row r="172" spans="1:10" s="73" customFormat="1" ht="18.75">
      <c r="A172" s="121" t="s">
        <v>97</v>
      </c>
      <c r="B172" s="129" t="s">
        <v>205</v>
      </c>
      <c r="C172" s="116" t="s">
        <v>74</v>
      </c>
      <c r="D172" s="140">
        <v>16</v>
      </c>
      <c r="E172" s="117">
        <v>9.57</v>
      </c>
      <c r="F172" s="117">
        <f>E172*(1+C$271)</f>
        <v>11.782584000000002</v>
      </c>
      <c r="G172" s="118">
        <f>D172*F172</f>
        <v>188.52134400000003</v>
      </c>
      <c r="H172" s="112"/>
      <c r="I172" s="119"/>
      <c r="J172" s="120"/>
    </row>
    <row r="173" spans="1:10" s="73" customFormat="1" ht="78.75">
      <c r="A173" s="121"/>
      <c r="B173" s="122" t="s">
        <v>204</v>
      </c>
      <c r="C173" s="116"/>
      <c r="D173" s="140"/>
      <c r="E173" s="117"/>
      <c r="F173" s="117"/>
      <c r="G173" s="118"/>
      <c r="H173" s="163"/>
      <c r="I173" s="119"/>
      <c r="J173" s="113"/>
    </row>
    <row r="174" spans="1:10" s="74" customFormat="1" ht="18.75">
      <c r="A174" s="121"/>
      <c r="B174" s="122"/>
      <c r="C174" s="116"/>
      <c r="D174" s="140"/>
      <c r="E174" s="117"/>
      <c r="F174" s="117"/>
      <c r="G174" s="118"/>
      <c r="H174" s="112"/>
      <c r="I174" s="119"/>
      <c r="J174" s="113"/>
    </row>
    <row r="175" spans="1:10" s="75" customFormat="1" ht="18.75">
      <c r="A175" s="149"/>
      <c r="B175" s="132"/>
      <c r="C175" s="150"/>
      <c r="D175" s="140"/>
      <c r="E175" s="117"/>
      <c r="F175" s="117"/>
      <c r="G175" s="118"/>
      <c r="H175" s="164"/>
      <c r="I175" s="165"/>
      <c r="J175" s="166"/>
    </row>
    <row r="176" spans="1:10" s="75" customFormat="1" ht="18.75">
      <c r="A176" s="149"/>
      <c r="B176" s="132"/>
      <c r="C176" s="150"/>
      <c r="D176" s="161"/>
      <c r="E176" s="161"/>
      <c r="F176" s="161"/>
      <c r="G176" s="161"/>
      <c r="H176" s="164"/>
      <c r="I176" s="165"/>
      <c r="J176" s="166"/>
    </row>
    <row r="177" spans="1:10" s="73" customFormat="1" ht="18.75">
      <c r="A177" s="121" t="s">
        <v>203</v>
      </c>
      <c r="B177" s="167" t="s">
        <v>202</v>
      </c>
      <c r="C177" s="116"/>
      <c r="D177" s="140"/>
      <c r="E177" s="117"/>
      <c r="F177" s="117"/>
      <c r="G177" s="118"/>
      <c r="H177" s="112"/>
      <c r="I177" s="119"/>
      <c r="J177" s="120"/>
    </row>
    <row r="178" spans="1:10" s="73" customFormat="1" ht="47.25">
      <c r="A178" s="121"/>
      <c r="B178" s="156" t="s">
        <v>201</v>
      </c>
      <c r="C178" s="116"/>
      <c r="D178" s="140"/>
      <c r="E178" s="117"/>
      <c r="F178" s="117"/>
      <c r="G178" s="118"/>
      <c r="H178" s="112"/>
      <c r="I178" s="119"/>
      <c r="J178" s="113"/>
    </row>
    <row r="179" spans="1:10" s="74" customFormat="1" ht="18.75">
      <c r="A179" s="121"/>
      <c r="B179" s="156"/>
      <c r="C179" s="116"/>
      <c r="D179" s="140"/>
      <c r="E179" s="117"/>
      <c r="F179" s="117"/>
      <c r="G179" s="118"/>
      <c r="H179" s="112"/>
      <c r="I179" s="119"/>
      <c r="J179" s="113"/>
    </row>
    <row r="180" spans="1:10" s="74" customFormat="1" ht="18.75">
      <c r="A180" s="121"/>
      <c r="B180" s="156"/>
      <c r="C180" s="116"/>
      <c r="D180" s="140"/>
      <c r="E180" s="117"/>
      <c r="F180" s="117"/>
      <c r="G180" s="118"/>
      <c r="H180" s="168"/>
      <c r="I180" s="119"/>
      <c r="J180" s="113"/>
    </row>
    <row r="181" spans="1:10" s="73" customFormat="1" ht="18.75">
      <c r="A181" s="121" t="s">
        <v>200</v>
      </c>
      <c r="B181" s="169" t="s">
        <v>199</v>
      </c>
      <c r="C181" s="116" t="s">
        <v>74</v>
      </c>
      <c r="D181" s="140">
        <v>16</v>
      </c>
      <c r="E181" s="117">
        <v>15.57</v>
      </c>
      <c r="F181" s="117">
        <f>E181*(1+C$271)</f>
        <v>19.169784</v>
      </c>
      <c r="G181" s="118">
        <f>D181*F181</f>
        <v>306.716544</v>
      </c>
      <c r="H181" s="168"/>
      <c r="I181" s="119"/>
      <c r="J181" s="120"/>
    </row>
    <row r="182" spans="1:10" s="74" customFormat="1" ht="18.75">
      <c r="A182" s="121"/>
      <c r="B182" s="156"/>
      <c r="C182" s="116"/>
      <c r="D182" s="140"/>
      <c r="E182" s="117"/>
      <c r="F182" s="117"/>
      <c r="G182" s="118"/>
      <c r="H182" s="168"/>
      <c r="I182" s="119"/>
      <c r="J182" s="113"/>
    </row>
    <row r="183" spans="1:10" s="74" customFormat="1" ht="18.75">
      <c r="A183" s="121"/>
      <c r="B183" s="169"/>
      <c r="C183" s="116"/>
      <c r="D183" s="140"/>
      <c r="E183" s="117"/>
      <c r="F183" s="117"/>
      <c r="G183" s="118"/>
      <c r="H183" s="112"/>
      <c r="I183" s="119"/>
      <c r="J183" s="120"/>
    </row>
    <row r="184" spans="1:10" s="73" customFormat="1" ht="18.75">
      <c r="A184" s="121" t="s">
        <v>198</v>
      </c>
      <c r="B184" s="167" t="s">
        <v>197</v>
      </c>
      <c r="C184" s="116"/>
      <c r="D184" s="140"/>
      <c r="E184" s="117"/>
      <c r="F184" s="117"/>
      <c r="G184" s="118"/>
      <c r="H184" s="112"/>
      <c r="I184" s="119"/>
      <c r="J184" s="120"/>
    </row>
    <row r="185" spans="1:10" s="73" customFormat="1" ht="94.5">
      <c r="A185" s="121"/>
      <c r="B185" s="156" t="s">
        <v>196</v>
      </c>
      <c r="C185" s="116"/>
      <c r="D185" s="140"/>
      <c r="E185" s="117"/>
      <c r="F185" s="117"/>
      <c r="G185" s="118"/>
      <c r="H185" s="112"/>
      <c r="I185" s="119"/>
      <c r="J185" s="120"/>
    </row>
    <row r="186" spans="1:10" s="74" customFormat="1" ht="18.75">
      <c r="A186" s="121"/>
      <c r="B186" s="156"/>
      <c r="C186" s="116"/>
      <c r="D186" s="140"/>
      <c r="E186" s="117"/>
      <c r="F186" s="117"/>
      <c r="G186" s="118"/>
      <c r="H186" s="112"/>
      <c r="I186" s="119"/>
      <c r="J186" s="120"/>
    </row>
    <row r="187" spans="1:10" s="74" customFormat="1" ht="18.75">
      <c r="A187" s="121"/>
      <c r="B187" s="132"/>
      <c r="C187" s="116"/>
      <c r="D187" s="140"/>
      <c r="E187" s="117"/>
      <c r="F187" s="117"/>
      <c r="G187" s="118"/>
      <c r="H187" s="112"/>
      <c r="I187" s="119"/>
      <c r="J187" s="120"/>
    </row>
    <row r="188" spans="1:10" s="73" customFormat="1" ht="31.5">
      <c r="A188" s="121" t="s">
        <v>105</v>
      </c>
      <c r="B188" s="131" t="s">
        <v>195</v>
      </c>
      <c r="C188" s="116" t="s">
        <v>74</v>
      </c>
      <c r="D188" s="140">
        <v>1</v>
      </c>
      <c r="E188" s="117">
        <v>176.31</v>
      </c>
      <c r="F188" s="117">
        <f>E188*(1+C$271)</f>
        <v>217.07287200000002</v>
      </c>
      <c r="G188" s="118">
        <f>D188*F188</f>
        <v>217.07287200000002</v>
      </c>
      <c r="H188" s="112"/>
      <c r="I188" s="119"/>
      <c r="J188" s="120"/>
    </row>
    <row r="189" spans="1:10" s="74" customFormat="1" ht="18.75">
      <c r="A189" s="121"/>
      <c r="B189" s="132"/>
      <c r="C189" s="116"/>
      <c r="D189" s="140"/>
      <c r="E189" s="117"/>
      <c r="F189" s="117"/>
      <c r="G189" s="118"/>
      <c r="H189" s="112"/>
      <c r="I189" s="119"/>
      <c r="J189" s="120"/>
    </row>
    <row r="190" spans="1:10" s="74" customFormat="1" ht="18.75">
      <c r="A190" s="121"/>
      <c r="B190" s="169"/>
      <c r="C190" s="116"/>
      <c r="D190" s="140"/>
      <c r="E190" s="117"/>
      <c r="F190" s="117"/>
      <c r="G190" s="118"/>
      <c r="H190" s="112"/>
      <c r="I190" s="119"/>
      <c r="J190" s="120"/>
    </row>
    <row r="191" spans="1:10" s="73" customFormat="1" ht="18.75">
      <c r="A191" s="153"/>
      <c r="B191" s="157"/>
      <c r="C191" s="312" t="s">
        <v>70</v>
      </c>
      <c r="D191" s="313"/>
      <c r="E191" s="314"/>
      <c r="F191" s="138"/>
      <c r="G191" s="139">
        <f>SUM(G119:G190)</f>
        <v>9251.6554080000024</v>
      </c>
      <c r="H191" s="112"/>
      <c r="I191" s="119"/>
      <c r="J191" s="113"/>
    </row>
    <row r="192" spans="1:10" s="73" customFormat="1" ht="18.75">
      <c r="A192" s="106">
        <v>110000</v>
      </c>
      <c r="B192" s="107" t="s">
        <v>194</v>
      </c>
      <c r="C192" s="108"/>
      <c r="D192" s="159"/>
      <c r="E192" s="117"/>
      <c r="F192" s="117"/>
      <c r="G192" s="118"/>
      <c r="H192" s="112"/>
      <c r="I192" s="119"/>
      <c r="J192" s="113"/>
    </row>
    <row r="193" spans="1:10" s="73" customFormat="1" ht="31.5">
      <c r="A193" s="114">
        <v>110100</v>
      </c>
      <c r="B193" s="170" t="s">
        <v>193</v>
      </c>
      <c r="C193" s="116"/>
      <c r="D193" s="140"/>
      <c r="E193" s="117"/>
      <c r="F193" s="117"/>
      <c r="G193" s="118"/>
      <c r="H193" s="112"/>
      <c r="I193" s="119"/>
      <c r="J193" s="113"/>
    </row>
    <row r="194" spans="1:10" s="73" customFormat="1" ht="207" customHeight="1">
      <c r="A194" s="121"/>
      <c r="B194" s="122" t="s">
        <v>192</v>
      </c>
      <c r="C194" s="116"/>
      <c r="D194" s="140"/>
      <c r="E194" s="117"/>
      <c r="F194" s="117"/>
      <c r="G194" s="118"/>
      <c r="H194" s="112"/>
      <c r="I194" s="119"/>
      <c r="J194" s="113"/>
    </row>
    <row r="195" spans="1:10" s="74" customFormat="1" ht="18.75">
      <c r="A195" s="121"/>
      <c r="B195" s="151"/>
      <c r="C195" s="116"/>
      <c r="D195" s="140"/>
      <c r="E195" s="117"/>
      <c r="F195" s="117"/>
      <c r="G195" s="118"/>
      <c r="H195" s="112"/>
      <c r="I195" s="119"/>
      <c r="J195" s="113"/>
    </row>
    <row r="196" spans="1:10" s="74" customFormat="1" ht="18.75">
      <c r="A196" s="121"/>
      <c r="B196" s="122"/>
      <c r="C196" s="116"/>
      <c r="D196" s="140"/>
      <c r="E196" s="117"/>
      <c r="F196" s="117"/>
      <c r="G196" s="118"/>
      <c r="H196" s="168"/>
      <c r="I196" s="119"/>
      <c r="J196" s="113"/>
    </row>
    <row r="197" spans="1:10" s="73" customFormat="1" ht="18.75">
      <c r="A197" s="121" t="s">
        <v>191</v>
      </c>
      <c r="B197" s="129" t="s">
        <v>190</v>
      </c>
      <c r="C197" s="116" t="s">
        <v>74</v>
      </c>
      <c r="D197" s="140">
        <v>4</v>
      </c>
      <c r="E197" s="117">
        <v>527.33000000000004</v>
      </c>
      <c r="F197" s="117">
        <f>E197*(1+C$271)</f>
        <v>649.24869600000011</v>
      </c>
      <c r="G197" s="118">
        <f>D197*F197</f>
        <v>2596.9947840000004</v>
      </c>
      <c r="H197" s="112"/>
      <c r="I197" s="119"/>
      <c r="J197" s="120"/>
    </row>
    <row r="198" spans="1:10" s="74" customFormat="1" ht="18.75">
      <c r="A198" s="121"/>
      <c r="B198" s="122"/>
      <c r="C198" s="116"/>
      <c r="D198" s="140"/>
      <c r="E198" s="117"/>
      <c r="F198" s="117"/>
      <c r="G198" s="118"/>
      <c r="H198" s="168"/>
      <c r="I198" s="119"/>
      <c r="J198" s="113"/>
    </row>
    <row r="199" spans="1:10" s="73" customFormat="1" ht="18" customHeight="1">
      <c r="A199" s="153"/>
      <c r="B199" s="143"/>
      <c r="C199" s="312" t="s">
        <v>70</v>
      </c>
      <c r="D199" s="313"/>
      <c r="E199" s="314"/>
      <c r="F199" s="138"/>
      <c r="G199" s="139">
        <f>SUM(G196:G198)</f>
        <v>2596.9947840000004</v>
      </c>
      <c r="H199" s="112"/>
      <c r="I199" s="119"/>
      <c r="J199" s="113"/>
    </row>
    <row r="200" spans="1:10" s="73" customFormat="1" ht="18.75">
      <c r="A200" s="106" t="s">
        <v>189</v>
      </c>
      <c r="B200" s="107" t="s">
        <v>188</v>
      </c>
      <c r="C200" s="158"/>
      <c r="D200" s="159"/>
      <c r="E200" s="110"/>
      <c r="F200" s="144"/>
      <c r="G200" s="118"/>
      <c r="H200" s="112"/>
      <c r="I200" s="119"/>
      <c r="J200" s="113"/>
    </row>
    <row r="201" spans="1:10" s="73" customFormat="1" ht="18.75">
      <c r="A201" s="114" t="s">
        <v>187</v>
      </c>
      <c r="B201" s="170" t="s">
        <v>186</v>
      </c>
      <c r="C201" s="116"/>
      <c r="D201" s="140"/>
      <c r="E201" s="117"/>
      <c r="F201" s="117"/>
      <c r="G201" s="118"/>
      <c r="H201" s="112"/>
      <c r="I201" s="119"/>
      <c r="J201" s="113"/>
    </row>
    <row r="202" spans="1:10" s="74" customFormat="1" ht="18.75" customHeight="1">
      <c r="A202" s="121"/>
      <c r="B202" s="122"/>
      <c r="C202" s="116"/>
      <c r="D202" s="140"/>
      <c r="E202" s="117"/>
      <c r="F202" s="117"/>
      <c r="G202" s="118"/>
      <c r="H202" s="112"/>
      <c r="I202" s="119"/>
      <c r="J202" s="113"/>
    </row>
    <row r="203" spans="1:10" s="73" customFormat="1" ht="47.25">
      <c r="A203" s="121" t="s">
        <v>185</v>
      </c>
      <c r="B203" s="171" t="s">
        <v>184</v>
      </c>
      <c r="C203" s="116" t="s">
        <v>322</v>
      </c>
      <c r="D203" s="140">
        <v>7.7</v>
      </c>
      <c r="E203" s="117">
        <v>501.06</v>
      </c>
      <c r="F203" s="117">
        <f>E203*(1+C$271)</f>
        <v>616.90507200000002</v>
      </c>
      <c r="G203" s="118">
        <f>D203*F203</f>
        <v>4750.1690544000003</v>
      </c>
      <c r="H203" s="112"/>
      <c r="I203" s="119"/>
      <c r="J203" s="113"/>
    </row>
    <row r="204" spans="1:10" s="73" customFormat="1" ht="126">
      <c r="A204" s="121"/>
      <c r="B204" s="122" t="s">
        <v>183</v>
      </c>
      <c r="C204" s="116"/>
      <c r="D204" s="140"/>
      <c r="E204" s="117"/>
      <c r="F204" s="117"/>
      <c r="G204" s="118"/>
      <c r="H204" s="112"/>
      <c r="I204" s="119"/>
      <c r="J204" s="113"/>
    </row>
    <row r="205" spans="1:10" s="74" customFormat="1" ht="18.75" customHeight="1">
      <c r="A205" s="121"/>
      <c r="B205" s="122"/>
      <c r="C205" s="116"/>
      <c r="D205" s="140"/>
      <c r="E205" s="117"/>
      <c r="F205" s="117"/>
      <c r="G205" s="118"/>
      <c r="H205" s="112"/>
      <c r="I205" s="119"/>
      <c r="J205" s="113"/>
    </row>
    <row r="206" spans="1:10" s="73" customFormat="1" ht="21">
      <c r="A206" s="121" t="s">
        <v>182</v>
      </c>
      <c r="B206" s="129" t="s">
        <v>181</v>
      </c>
      <c r="C206" s="116" t="s">
        <v>322</v>
      </c>
      <c r="D206" s="140">
        <v>35.200000000000003</v>
      </c>
      <c r="E206" s="117">
        <v>778.77</v>
      </c>
      <c r="F206" s="117">
        <f>E206*(1+C$271)</f>
        <v>958.82162400000004</v>
      </c>
      <c r="G206" s="118">
        <f>D206*F206</f>
        <v>33750.521164800004</v>
      </c>
      <c r="H206" s="112"/>
      <c r="I206" s="119"/>
      <c r="J206" s="120"/>
    </row>
    <row r="207" spans="1:10" s="73" customFormat="1" ht="141.75">
      <c r="A207" s="121"/>
      <c r="B207" s="122" t="s">
        <v>180</v>
      </c>
      <c r="C207" s="116"/>
      <c r="D207" s="140"/>
      <c r="E207" s="117"/>
      <c r="F207" s="117"/>
      <c r="G207" s="118"/>
      <c r="H207" s="112"/>
      <c r="I207" s="119"/>
      <c r="J207" s="113"/>
    </row>
    <row r="208" spans="1:10" s="74" customFormat="1" ht="18.75" customHeight="1">
      <c r="A208" s="121"/>
      <c r="B208" s="122"/>
      <c r="C208" s="116"/>
      <c r="D208" s="140"/>
      <c r="E208" s="117"/>
      <c r="F208" s="117"/>
      <c r="G208" s="118"/>
      <c r="H208" s="112"/>
      <c r="I208" s="119"/>
      <c r="J208" s="120"/>
    </row>
    <row r="209" spans="1:10" s="73" customFormat="1" ht="18" customHeight="1">
      <c r="A209" s="153"/>
      <c r="B209" s="157"/>
      <c r="C209" s="312" t="s">
        <v>70</v>
      </c>
      <c r="D209" s="313"/>
      <c r="E209" s="314"/>
      <c r="F209" s="138"/>
      <c r="G209" s="139">
        <f>SUM(G202:G208)</f>
        <v>38500.690219200005</v>
      </c>
      <c r="H209" s="112"/>
      <c r="I209" s="119"/>
      <c r="J209" s="113"/>
    </row>
    <row r="210" spans="1:10" s="73" customFormat="1" ht="18.75">
      <c r="A210" s="106">
        <v>140000</v>
      </c>
      <c r="B210" s="107" t="s">
        <v>179</v>
      </c>
      <c r="C210" s="108"/>
      <c r="D210" s="159"/>
      <c r="E210" s="110"/>
      <c r="F210" s="144"/>
      <c r="G210" s="118"/>
      <c r="H210" s="112"/>
      <c r="I210" s="119"/>
      <c r="J210" s="113"/>
    </row>
    <row r="211" spans="1:10" s="73" customFormat="1" ht="18.75">
      <c r="A211" s="114">
        <v>140100</v>
      </c>
      <c r="B211" s="170" t="s">
        <v>178</v>
      </c>
      <c r="C211" s="116"/>
      <c r="D211" s="140"/>
      <c r="E211" s="117"/>
      <c r="F211" s="117"/>
      <c r="G211" s="118"/>
      <c r="H211" s="112"/>
      <c r="I211" s="119"/>
      <c r="J211" s="113"/>
    </row>
    <row r="212" spans="1:10" s="74" customFormat="1" ht="18.75">
      <c r="A212" s="121"/>
      <c r="B212" s="122"/>
      <c r="C212" s="116"/>
      <c r="D212" s="140"/>
      <c r="E212" s="117"/>
      <c r="F212" s="117"/>
      <c r="G212" s="118"/>
      <c r="H212" s="112"/>
      <c r="I212" s="119"/>
      <c r="J212" s="113"/>
    </row>
    <row r="213" spans="1:10" s="73" customFormat="1" ht="18.75">
      <c r="A213" s="121" t="s">
        <v>177</v>
      </c>
      <c r="B213" s="129" t="s">
        <v>176</v>
      </c>
      <c r="C213" s="116" t="s">
        <v>142</v>
      </c>
      <c r="D213" s="140">
        <f>'MEMÓRIA DE CALCULO'!D204</f>
        <v>794.62</v>
      </c>
      <c r="E213" s="117">
        <v>36.229999999999997</v>
      </c>
      <c r="F213" s="117">
        <f>E213*(1+C$271)</f>
        <v>44.606375999999997</v>
      </c>
      <c r="G213" s="118">
        <f>D213*F213</f>
        <v>35445.118497119998</v>
      </c>
      <c r="H213" s="112"/>
      <c r="I213" s="119"/>
      <c r="J213" s="120"/>
    </row>
    <row r="214" spans="1:10" s="73" customFormat="1" ht="81" customHeight="1">
      <c r="A214" s="121"/>
      <c r="B214" s="122" t="s">
        <v>175</v>
      </c>
      <c r="C214" s="116"/>
      <c r="D214" s="140"/>
      <c r="E214" s="117"/>
      <c r="F214" s="117"/>
      <c r="G214" s="118"/>
      <c r="H214" s="112"/>
      <c r="I214" s="119"/>
      <c r="J214" s="113"/>
    </row>
    <row r="215" spans="1:10" s="74" customFormat="1" ht="18.75">
      <c r="A215" s="121"/>
      <c r="B215" s="122"/>
      <c r="C215" s="116"/>
      <c r="D215" s="140"/>
      <c r="E215" s="117"/>
      <c r="F215" s="117"/>
      <c r="G215" s="118"/>
      <c r="H215" s="112"/>
      <c r="I215" s="119"/>
      <c r="J215" s="113"/>
    </row>
    <row r="216" spans="1:10" s="74" customFormat="1" ht="18.75">
      <c r="A216" s="121"/>
      <c r="B216" s="122"/>
      <c r="C216" s="116"/>
      <c r="D216" s="140"/>
      <c r="E216" s="117"/>
      <c r="F216" s="117"/>
      <c r="G216" s="118"/>
      <c r="H216" s="112"/>
      <c r="I216" s="119"/>
      <c r="J216" s="113"/>
    </row>
    <row r="217" spans="1:10" s="73" customFormat="1" ht="18.75">
      <c r="A217" s="121" t="s">
        <v>174</v>
      </c>
      <c r="B217" s="129" t="s">
        <v>173</v>
      </c>
      <c r="C217" s="116" t="s">
        <v>142</v>
      </c>
      <c r="D217" s="140">
        <f>'MEMÓRIA DE CALCULO'!D208</f>
        <v>794.62</v>
      </c>
      <c r="E217" s="117">
        <v>9.4600000000000009</v>
      </c>
      <c r="F217" s="117">
        <f>E217*(1+C$271)</f>
        <v>11.647152000000002</v>
      </c>
      <c r="G217" s="118">
        <f>D217*F217</f>
        <v>9255.0599222400015</v>
      </c>
      <c r="H217" s="112"/>
      <c r="I217" s="119"/>
      <c r="J217" s="120"/>
    </row>
    <row r="218" spans="1:10" s="73" customFormat="1" ht="78.75">
      <c r="A218" s="121"/>
      <c r="B218" s="122" t="s">
        <v>172</v>
      </c>
      <c r="C218" s="116"/>
      <c r="D218" s="140"/>
      <c r="E218" s="117"/>
      <c r="F218" s="117"/>
      <c r="G218" s="118"/>
      <c r="H218" s="112"/>
      <c r="I218" s="119"/>
      <c r="J218" s="113"/>
    </row>
    <row r="219" spans="1:10" s="74" customFormat="1" ht="18.75">
      <c r="A219" s="121"/>
      <c r="B219" s="129"/>
      <c r="C219" s="116"/>
      <c r="D219" s="140"/>
      <c r="E219" s="117"/>
      <c r="F219" s="117"/>
      <c r="G219" s="118"/>
      <c r="H219" s="112"/>
      <c r="I219" s="119"/>
      <c r="J219" s="113"/>
    </row>
    <row r="220" spans="1:10" s="74" customFormat="1" ht="18.75">
      <c r="A220" s="121"/>
      <c r="B220" s="172"/>
      <c r="C220" s="116"/>
      <c r="D220" s="140"/>
      <c r="E220" s="117"/>
      <c r="F220" s="117"/>
      <c r="G220" s="118"/>
      <c r="H220" s="112"/>
      <c r="I220" s="119"/>
      <c r="J220" s="113"/>
    </row>
    <row r="221" spans="1:10" s="73" customFormat="1" ht="18" customHeight="1">
      <c r="A221" s="153"/>
      <c r="B221" s="143"/>
      <c r="C221" s="312" t="s">
        <v>70</v>
      </c>
      <c r="D221" s="313"/>
      <c r="E221" s="314"/>
      <c r="F221" s="138"/>
      <c r="G221" s="139">
        <f>SUM(G212:G220)</f>
        <v>44700.178419360003</v>
      </c>
      <c r="H221" s="112"/>
      <c r="I221" s="119"/>
      <c r="J221" s="113"/>
    </row>
    <row r="222" spans="1:10" s="73" customFormat="1" ht="18.75">
      <c r="A222" s="106">
        <v>150000</v>
      </c>
      <c r="B222" s="107" t="s">
        <v>171</v>
      </c>
      <c r="C222" s="108"/>
      <c r="D222" s="159"/>
      <c r="E222" s="117"/>
      <c r="F222" s="117"/>
      <c r="G222" s="118"/>
      <c r="H222" s="112"/>
      <c r="I222" s="119"/>
      <c r="J222" s="113"/>
    </row>
    <row r="223" spans="1:10" s="74" customFormat="1" ht="18.75">
      <c r="A223" s="121"/>
      <c r="B223" s="122"/>
      <c r="C223" s="116"/>
      <c r="D223" s="140"/>
      <c r="E223" s="117"/>
      <c r="F223" s="117"/>
      <c r="G223" s="118"/>
      <c r="H223" s="112"/>
      <c r="I223" s="119"/>
      <c r="J223" s="113"/>
    </row>
    <row r="224" spans="1:10" s="73" customFormat="1" ht="31.5">
      <c r="A224" s="121" t="s">
        <v>170</v>
      </c>
      <c r="B224" s="169" t="s">
        <v>169</v>
      </c>
      <c r="C224" s="116" t="s">
        <v>322</v>
      </c>
      <c r="D224" s="140">
        <v>252.58</v>
      </c>
      <c r="E224" s="117">
        <v>88.15</v>
      </c>
      <c r="F224" s="117">
        <f>E224*(1+C$271)</f>
        <v>108.53028000000002</v>
      </c>
      <c r="G224" s="118">
        <f>D224*F224</f>
        <v>27412.578122400006</v>
      </c>
      <c r="H224" s="112"/>
      <c r="I224" s="119"/>
      <c r="J224" s="120"/>
    </row>
    <row r="225" spans="1:10" s="73" customFormat="1" ht="78.75">
      <c r="A225" s="121"/>
      <c r="B225" s="156" t="s">
        <v>168</v>
      </c>
      <c r="C225" s="116"/>
      <c r="D225" s="140"/>
      <c r="E225" s="117"/>
      <c r="F225" s="117"/>
      <c r="G225" s="118"/>
      <c r="H225" s="112"/>
      <c r="I225" s="119"/>
      <c r="J225" s="113"/>
    </row>
    <row r="226" spans="1:10" s="74" customFormat="1" ht="18.75">
      <c r="A226" s="121"/>
      <c r="B226" s="122"/>
      <c r="C226" s="116"/>
      <c r="D226" s="140"/>
      <c r="E226" s="117"/>
      <c r="F226" s="117"/>
      <c r="G226" s="118"/>
      <c r="H226" s="112"/>
      <c r="I226" s="119"/>
      <c r="J226" s="113"/>
    </row>
    <row r="227" spans="1:10" s="74" customFormat="1" ht="18.75">
      <c r="A227" s="121"/>
      <c r="B227" s="122"/>
      <c r="C227" s="116"/>
      <c r="D227" s="140"/>
      <c r="E227" s="117"/>
      <c r="F227" s="117"/>
      <c r="G227" s="118"/>
      <c r="H227" s="112"/>
      <c r="I227" s="119"/>
      <c r="J227" s="113"/>
    </row>
    <row r="228" spans="1:10" s="74" customFormat="1" ht="18.75">
      <c r="A228" s="121"/>
      <c r="B228" s="122"/>
      <c r="C228" s="116"/>
      <c r="D228" s="140"/>
      <c r="E228" s="117"/>
      <c r="F228" s="117"/>
      <c r="G228" s="118"/>
      <c r="H228" s="112"/>
      <c r="I228" s="119"/>
      <c r="J228" s="113"/>
    </row>
    <row r="229" spans="1:10" s="73" customFormat="1" ht="21">
      <c r="A229" s="121" t="s">
        <v>167</v>
      </c>
      <c r="B229" s="169" t="s">
        <v>166</v>
      </c>
      <c r="C229" s="116" t="s">
        <v>322</v>
      </c>
      <c r="D229" s="140">
        <v>252.58</v>
      </c>
      <c r="E229" s="117">
        <v>60.03</v>
      </c>
      <c r="F229" s="117">
        <f>E229*(1+C$271)</f>
        <v>73.908936000000011</v>
      </c>
      <c r="G229" s="118">
        <f>D229*F229</f>
        <v>18667.919054880003</v>
      </c>
      <c r="H229" s="112"/>
      <c r="I229" s="119"/>
      <c r="J229" s="120"/>
    </row>
    <row r="230" spans="1:10" s="73" customFormat="1" ht="63">
      <c r="A230" s="121"/>
      <c r="B230" s="156" t="s">
        <v>165</v>
      </c>
      <c r="C230" s="116"/>
      <c r="D230" s="140"/>
      <c r="E230" s="117"/>
      <c r="F230" s="117"/>
      <c r="G230" s="118"/>
      <c r="H230" s="112"/>
      <c r="I230" s="119"/>
      <c r="J230" s="113"/>
    </row>
    <row r="231" spans="1:10" s="74" customFormat="1" ht="18.75">
      <c r="A231" s="121"/>
      <c r="B231" s="122"/>
      <c r="C231" s="116"/>
      <c r="D231" s="140"/>
      <c r="E231" s="117"/>
      <c r="F231" s="117"/>
      <c r="G231" s="118"/>
      <c r="H231" s="112"/>
      <c r="I231" s="119"/>
      <c r="J231" s="113"/>
    </row>
    <row r="232" spans="1:10" s="74" customFormat="1" ht="18.75">
      <c r="A232" s="121"/>
      <c r="B232" s="122"/>
      <c r="C232" s="116"/>
      <c r="D232" s="140"/>
      <c r="E232" s="117"/>
      <c r="F232" s="117"/>
      <c r="G232" s="118"/>
      <c r="H232" s="112"/>
      <c r="I232" s="119"/>
      <c r="J232" s="113"/>
    </row>
    <row r="233" spans="1:10" s="73" customFormat="1" ht="47.25">
      <c r="A233" s="149" t="s">
        <v>164</v>
      </c>
      <c r="B233" s="173" t="s">
        <v>163</v>
      </c>
      <c r="C233" s="116" t="s">
        <v>142</v>
      </c>
      <c r="D233" s="140">
        <v>252.58</v>
      </c>
      <c r="E233" s="117">
        <v>98.08</v>
      </c>
      <c r="F233" s="117">
        <f>E233*(1+C$271)</f>
        <v>120.756096</v>
      </c>
      <c r="G233" s="118">
        <f>D233*F233</f>
        <v>30500.574727680003</v>
      </c>
      <c r="H233" s="112"/>
      <c r="I233" s="119"/>
      <c r="J233" s="113"/>
    </row>
    <row r="234" spans="1:10" s="73" customFormat="1" ht="220.5">
      <c r="A234" s="149"/>
      <c r="B234" s="174" t="s">
        <v>162</v>
      </c>
      <c r="C234" s="116"/>
      <c r="D234" s="140"/>
      <c r="E234" s="117"/>
      <c r="F234" s="117"/>
      <c r="G234" s="118"/>
      <c r="H234" s="112"/>
      <c r="I234" s="119"/>
      <c r="J234" s="113"/>
    </row>
    <row r="235" spans="1:10" s="74" customFormat="1" ht="18.75">
      <c r="A235" s="121"/>
      <c r="B235" s="122"/>
      <c r="C235" s="116"/>
      <c r="D235" s="140"/>
      <c r="E235" s="117"/>
      <c r="F235" s="117"/>
      <c r="G235" s="118"/>
      <c r="H235" s="112"/>
      <c r="I235" s="119"/>
      <c r="J235" s="113"/>
    </row>
    <row r="236" spans="1:10" s="74" customFormat="1" ht="18.75">
      <c r="A236" s="121"/>
      <c r="B236" s="122"/>
      <c r="C236" s="116"/>
      <c r="D236" s="140"/>
      <c r="E236" s="117"/>
      <c r="F236" s="117"/>
      <c r="G236" s="118"/>
      <c r="H236" s="112"/>
      <c r="I236" s="119"/>
      <c r="J236" s="113"/>
    </row>
    <row r="237" spans="1:10" s="73" customFormat="1" ht="18.75">
      <c r="A237" s="121" t="s">
        <v>161</v>
      </c>
      <c r="B237" s="129" t="s">
        <v>160</v>
      </c>
      <c r="C237" s="116" t="s">
        <v>1</v>
      </c>
      <c r="D237" s="140">
        <v>208</v>
      </c>
      <c r="E237" s="117">
        <v>10.97</v>
      </c>
      <c r="F237" s="117">
        <f>E237*(1+C$271)</f>
        <v>13.506264000000002</v>
      </c>
      <c r="G237" s="118">
        <f>D237*F237</f>
        <v>2809.3029120000001</v>
      </c>
      <c r="H237" s="112"/>
      <c r="I237" s="119"/>
      <c r="J237" s="120"/>
    </row>
    <row r="238" spans="1:10" s="73" customFormat="1" ht="299.25">
      <c r="A238" s="121"/>
      <c r="B238" s="122" t="s">
        <v>159</v>
      </c>
      <c r="C238" s="116"/>
      <c r="D238" s="140"/>
      <c r="E238" s="117"/>
      <c r="F238" s="117"/>
      <c r="G238" s="118"/>
      <c r="H238" s="112"/>
      <c r="I238" s="119"/>
      <c r="J238" s="113"/>
    </row>
    <row r="239" spans="1:10" s="74" customFormat="1" ht="18.75">
      <c r="A239" s="121"/>
      <c r="B239" s="122"/>
      <c r="C239" s="116"/>
      <c r="D239" s="140"/>
      <c r="E239" s="117"/>
      <c r="F239" s="117"/>
      <c r="G239" s="118"/>
      <c r="H239" s="112"/>
      <c r="I239" s="119"/>
      <c r="J239" s="113"/>
    </row>
    <row r="240" spans="1:10" s="74" customFormat="1" ht="47.25">
      <c r="A240" s="121"/>
      <c r="B240" s="122" t="s">
        <v>158</v>
      </c>
      <c r="C240" s="116"/>
      <c r="D240" s="140"/>
      <c r="E240" s="117"/>
      <c r="F240" s="117"/>
      <c r="G240" s="118"/>
      <c r="H240" s="112"/>
      <c r="I240" s="119"/>
      <c r="J240" s="113"/>
    </row>
    <row r="241" spans="1:10" s="74" customFormat="1" ht="18.75">
      <c r="A241" s="121"/>
      <c r="B241" s="129"/>
      <c r="C241" s="116"/>
      <c r="D241" s="140"/>
      <c r="E241" s="117"/>
      <c r="F241" s="117"/>
      <c r="G241" s="118"/>
      <c r="H241" s="112"/>
      <c r="I241" s="119"/>
      <c r="J241" s="113"/>
    </row>
    <row r="242" spans="1:10" s="73" customFormat="1" ht="31.5">
      <c r="A242" s="121" t="s">
        <v>157</v>
      </c>
      <c r="B242" s="131" t="s">
        <v>156</v>
      </c>
      <c r="C242" s="116" t="s">
        <v>322</v>
      </c>
      <c r="D242" s="140">
        <v>14.55</v>
      </c>
      <c r="E242" s="117">
        <v>92.1</v>
      </c>
      <c r="F242" s="117">
        <f>E242*(1+C$271)</f>
        <v>113.39352</v>
      </c>
      <c r="G242" s="118">
        <f>D242*F242</f>
        <v>1649.875716</v>
      </c>
      <c r="H242" s="112"/>
      <c r="I242" s="119"/>
      <c r="J242" s="120"/>
    </row>
    <row r="243" spans="1:10" s="73" customFormat="1" ht="252">
      <c r="A243" s="121"/>
      <c r="B243" s="132" t="s">
        <v>155</v>
      </c>
      <c r="C243" s="116"/>
      <c r="D243" s="140"/>
      <c r="E243" s="117"/>
      <c r="F243" s="117"/>
      <c r="G243" s="118"/>
      <c r="H243" s="112"/>
      <c r="I243" s="119"/>
      <c r="J243" s="113"/>
    </row>
    <row r="244" spans="1:10" s="74" customFormat="1" ht="18.75">
      <c r="A244" s="121"/>
      <c r="B244" s="122"/>
      <c r="C244" s="116"/>
      <c r="D244" s="140"/>
      <c r="E244" s="117"/>
      <c r="F244" s="117"/>
      <c r="G244" s="118"/>
      <c r="H244" s="112"/>
      <c r="I244" s="119"/>
      <c r="J244" s="113"/>
    </row>
    <row r="245" spans="1:10" s="73" customFormat="1" ht="18" customHeight="1">
      <c r="A245" s="153"/>
      <c r="B245" s="143"/>
      <c r="C245" s="312" t="s">
        <v>70</v>
      </c>
      <c r="D245" s="313"/>
      <c r="E245" s="314"/>
      <c r="F245" s="138"/>
      <c r="G245" s="139">
        <f>SUM(G222:G244)</f>
        <v>81040.250532959995</v>
      </c>
      <c r="H245" s="112"/>
      <c r="I245" s="119"/>
      <c r="J245" s="113"/>
    </row>
    <row r="246" spans="1:10" s="73" customFormat="1" ht="18.75">
      <c r="A246" s="175">
        <v>170000</v>
      </c>
      <c r="B246" s="107" t="s">
        <v>154</v>
      </c>
      <c r="C246" s="176"/>
      <c r="D246" s="159"/>
      <c r="E246" s="110"/>
      <c r="F246" s="144"/>
      <c r="G246" s="118"/>
      <c r="H246" s="112"/>
      <c r="I246" s="119"/>
      <c r="J246" s="113"/>
    </row>
    <row r="247" spans="1:10" s="73" customFormat="1" ht="18.75">
      <c r="A247" s="177">
        <v>170100</v>
      </c>
      <c r="B247" s="170" t="s">
        <v>153</v>
      </c>
      <c r="C247" s="116"/>
      <c r="D247" s="140"/>
      <c r="E247" s="117"/>
      <c r="F247" s="117"/>
      <c r="G247" s="118"/>
      <c r="H247" s="112"/>
      <c r="I247" s="119"/>
      <c r="J247" s="113"/>
    </row>
    <row r="248" spans="1:10" s="74" customFormat="1" ht="18.75">
      <c r="A248" s="178"/>
      <c r="B248" s="122"/>
      <c r="C248" s="116"/>
      <c r="D248" s="140"/>
      <c r="E248" s="117"/>
      <c r="F248" s="117"/>
      <c r="G248" s="118"/>
      <c r="H248" s="112"/>
      <c r="I248" s="119"/>
      <c r="J248" s="113"/>
    </row>
    <row r="249" spans="1:10" s="73" customFormat="1" ht="21">
      <c r="A249" s="178">
        <v>170102</v>
      </c>
      <c r="B249" s="129" t="s">
        <v>329</v>
      </c>
      <c r="C249" s="116" t="s">
        <v>322</v>
      </c>
      <c r="D249" s="140">
        <f>'MEMÓRIA DE CALCULO'!D238</f>
        <v>794.62</v>
      </c>
      <c r="E249" s="117">
        <v>21.75</v>
      </c>
      <c r="F249" s="117">
        <f>E249*(1+C$271)</f>
        <v>26.778600000000001</v>
      </c>
      <c r="G249" s="118">
        <f>D249*F249</f>
        <v>21278.811132000003</v>
      </c>
      <c r="H249" s="112"/>
      <c r="I249" s="119"/>
      <c r="J249" s="120"/>
    </row>
    <row r="250" spans="1:10" s="73" customFormat="1" ht="141.75">
      <c r="A250" s="178"/>
      <c r="B250" s="122" t="s">
        <v>152</v>
      </c>
      <c r="C250" s="116"/>
      <c r="D250" s="140"/>
      <c r="E250" s="117"/>
      <c r="F250" s="117"/>
      <c r="G250" s="118"/>
      <c r="H250" s="112"/>
      <c r="I250" s="119"/>
      <c r="J250" s="113"/>
    </row>
    <row r="251" spans="1:10" s="74" customFormat="1" ht="18.75">
      <c r="A251" s="178"/>
      <c r="B251" s="129"/>
      <c r="C251" s="116"/>
      <c r="D251" s="140"/>
      <c r="E251" s="117"/>
      <c r="F251" s="117"/>
      <c r="G251" s="118"/>
      <c r="H251" s="112"/>
      <c r="I251" s="119"/>
      <c r="J251" s="113"/>
    </row>
    <row r="252" spans="1:10" s="73" customFormat="1" ht="31.5">
      <c r="A252" s="178">
        <v>170107</v>
      </c>
      <c r="B252" s="129" t="s">
        <v>151</v>
      </c>
      <c r="C252" s="116" t="s">
        <v>322</v>
      </c>
      <c r="D252" s="140">
        <v>15.12</v>
      </c>
      <c r="E252" s="117">
        <v>31.45</v>
      </c>
      <c r="F252" s="117">
        <f>E252*(1+C$271)</f>
        <v>38.721240000000002</v>
      </c>
      <c r="G252" s="118">
        <f>D252*F252</f>
        <v>585.46514879999995</v>
      </c>
      <c r="H252" s="112"/>
      <c r="I252" s="119"/>
      <c r="J252" s="120"/>
    </row>
    <row r="253" spans="1:10" s="73" customFormat="1" ht="185.25" customHeight="1">
      <c r="A253" s="178"/>
      <c r="B253" s="122" t="s">
        <v>150</v>
      </c>
      <c r="C253" s="116"/>
      <c r="D253" s="140"/>
      <c r="E253" s="117"/>
      <c r="F253" s="117"/>
      <c r="G253" s="118"/>
      <c r="H253" s="112"/>
      <c r="I253" s="119"/>
      <c r="J253" s="113"/>
    </row>
    <row r="254" spans="1:10" s="74" customFormat="1" ht="18.75">
      <c r="A254" s="178"/>
      <c r="B254" s="122"/>
      <c r="C254" s="116"/>
      <c r="D254" s="140"/>
      <c r="E254" s="117"/>
      <c r="F254" s="117"/>
      <c r="G254" s="118"/>
      <c r="H254" s="112"/>
      <c r="I254" s="119"/>
      <c r="J254" s="113"/>
    </row>
    <row r="255" spans="1:10" s="73" customFormat="1" ht="21">
      <c r="A255" s="178">
        <v>170108</v>
      </c>
      <c r="B255" s="169" t="s">
        <v>149</v>
      </c>
      <c r="C255" s="116" t="s">
        <v>322</v>
      </c>
      <c r="D255" s="140">
        <v>15.12</v>
      </c>
      <c r="E255" s="117">
        <v>25.75</v>
      </c>
      <c r="F255" s="117">
        <f>E255*(1+C$271)</f>
        <v>31.703400000000002</v>
      </c>
      <c r="G255" s="118">
        <f>D255*F255</f>
        <v>479.35540800000001</v>
      </c>
      <c r="H255" s="112"/>
      <c r="I255" s="119"/>
      <c r="J255" s="120"/>
    </row>
    <row r="256" spans="1:10" s="73" customFormat="1" ht="187.5" customHeight="1">
      <c r="A256" s="178"/>
      <c r="B256" s="156" t="s">
        <v>148</v>
      </c>
      <c r="C256" s="116"/>
      <c r="D256" s="140"/>
      <c r="E256" s="117"/>
      <c r="F256" s="117"/>
      <c r="G256" s="118"/>
      <c r="H256" s="112"/>
      <c r="I256" s="119"/>
      <c r="J256" s="113"/>
    </row>
    <row r="257" spans="1:10" s="74" customFormat="1" ht="18.75">
      <c r="A257" s="178"/>
      <c r="B257" s="122"/>
      <c r="C257" s="116"/>
      <c r="D257" s="140"/>
      <c r="E257" s="117"/>
      <c r="F257" s="117"/>
      <c r="G257" s="118"/>
      <c r="H257" s="112"/>
      <c r="I257" s="119"/>
      <c r="J257" s="113"/>
    </row>
    <row r="258" spans="1:10" s="74" customFormat="1" ht="18.75">
      <c r="A258" s="178"/>
      <c r="B258" s="129"/>
      <c r="C258" s="116"/>
      <c r="D258" s="140"/>
      <c r="E258" s="117"/>
      <c r="F258" s="117"/>
      <c r="G258" s="118"/>
      <c r="H258" s="112"/>
      <c r="I258" s="119"/>
      <c r="J258" s="113"/>
    </row>
    <row r="259" spans="1:10" s="73" customFormat="1" ht="31.5">
      <c r="A259" s="178">
        <v>170110</v>
      </c>
      <c r="B259" s="129" t="s">
        <v>147</v>
      </c>
      <c r="C259" s="116" t="s">
        <v>322</v>
      </c>
      <c r="D259" s="140">
        <f>'MEMÓRIA DE CALCULO'!D253</f>
        <v>252.58</v>
      </c>
      <c r="E259" s="117">
        <v>18.739999999999998</v>
      </c>
      <c r="F259" s="117">
        <f>E259*(1+C$271)</f>
        <v>23.072687999999999</v>
      </c>
      <c r="G259" s="118">
        <f>D259*F259</f>
        <v>5827.6995350400002</v>
      </c>
      <c r="H259" s="112"/>
      <c r="I259" s="119"/>
      <c r="J259" s="120"/>
    </row>
    <row r="260" spans="1:10" s="73" customFormat="1" ht="100.5" customHeight="1">
      <c r="A260" s="178"/>
      <c r="B260" s="122" t="s">
        <v>146</v>
      </c>
      <c r="C260" s="116"/>
      <c r="D260" s="140"/>
      <c r="E260" s="117"/>
      <c r="F260" s="117"/>
      <c r="G260" s="118"/>
      <c r="H260" s="112"/>
      <c r="I260" s="119"/>
      <c r="J260" s="113"/>
    </row>
    <row r="261" spans="1:10" s="74" customFormat="1" ht="18.75">
      <c r="A261" s="178"/>
      <c r="B261" s="122"/>
      <c r="C261" s="116"/>
      <c r="D261" s="140"/>
      <c r="E261" s="117"/>
      <c r="F261" s="117"/>
      <c r="G261" s="118"/>
      <c r="H261" s="112"/>
      <c r="I261" s="119"/>
      <c r="J261" s="113"/>
    </row>
    <row r="262" spans="1:10" s="73" customFormat="1" ht="18" customHeight="1">
      <c r="A262" s="179"/>
      <c r="B262" s="180"/>
      <c r="C262" s="312" t="s">
        <v>70</v>
      </c>
      <c r="D262" s="313"/>
      <c r="E262" s="314"/>
      <c r="F262" s="138"/>
      <c r="G262" s="139">
        <f>SUM(G248:G261)</f>
        <v>28171.331223840003</v>
      </c>
      <c r="H262" s="112"/>
      <c r="I262" s="119"/>
      <c r="J262" s="113"/>
    </row>
    <row r="263" spans="1:10" s="73" customFormat="1" ht="18.75">
      <c r="A263" s="106" t="s">
        <v>103</v>
      </c>
      <c r="B263" s="107" t="s">
        <v>104</v>
      </c>
      <c r="C263" s="108"/>
      <c r="D263" s="159"/>
      <c r="E263" s="110"/>
      <c r="F263" s="144"/>
      <c r="G263" s="118"/>
      <c r="H263" s="112"/>
      <c r="I263" s="119"/>
      <c r="J263" s="113"/>
    </row>
    <row r="264" spans="1:10" s="73" customFormat="1" ht="18.75">
      <c r="A264" s="114" t="s">
        <v>145</v>
      </c>
      <c r="B264" s="170" t="s">
        <v>144</v>
      </c>
      <c r="C264" s="116"/>
      <c r="D264" s="140"/>
      <c r="E264" s="117"/>
      <c r="F264" s="117"/>
      <c r="G264" s="118"/>
      <c r="H264" s="112"/>
      <c r="I264" s="119"/>
      <c r="J264" s="113"/>
    </row>
    <row r="265" spans="1:10" s="73" customFormat="1" ht="18.75">
      <c r="A265" s="121" t="s">
        <v>102</v>
      </c>
      <c r="B265" s="129" t="s">
        <v>143</v>
      </c>
      <c r="C265" s="116" t="s">
        <v>142</v>
      </c>
      <c r="D265" s="140">
        <v>252.58</v>
      </c>
      <c r="E265" s="117">
        <v>7.58</v>
      </c>
      <c r="F265" s="117">
        <f>E265*(1+C$271)</f>
        <v>9.3324960000000008</v>
      </c>
      <c r="G265" s="118">
        <f>D265*F265</f>
        <v>2357.2018396800004</v>
      </c>
      <c r="H265" s="112"/>
      <c r="I265" s="119"/>
      <c r="J265" s="120"/>
    </row>
    <row r="266" spans="1:10" s="73" customFormat="1" ht="63">
      <c r="A266" s="121"/>
      <c r="B266" s="122" t="s">
        <v>141</v>
      </c>
      <c r="C266" s="116"/>
      <c r="D266" s="140"/>
      <c r="E266" s="117"/>
      <c r="F266" s="117"/>
      <c r="G266" s="118"/>
      <c r="H266" s="112"/>
      <c r="I266" s="119"/>
      <c r="J266" s="113"/>
    </row>
    <row r="267" spans="1:10" s="74" customFormat="1" ht="18.75">
      <c r="A267" s="121"/>
      <c r="B267" s="122"/>
      <c r="C267" s="116"/>
      <c r="D267" s="140"/>
      <c r="E267" s="117"/>
      <c r="F267" s="117"/>
      <c r="G267" s="118"/>
      <c r="H267" s="112"/>
      <c r="I267" s="119"/>
      <c r="J267" s="113"/>
    </row>
    <row r="268" spans="1:10" s="73" customFormat="1" ht="18" customHeight="1">
      <c r="A268" s="181"/>
      <c r="B268" s="182"/>
      <c r="C268" s="312" t="s">
        <v>70</v>
      </c>
      <c r="D268" s="313"/>
      <c r="E268" s="314"/>
      <c r="F268" s="138"/>
      <c r="G268" s="139">
        <f>SUM(G264:G267)</f>
        <v>2357.2018396800004</v>
      </c>
      <c r="H268" s="112"/>
      <c r="I268" s="119"/>
      <c r="J268" s="113"/>
    </row>
    <row r="269" spans="1:10" s="72" customFormat="1" ht="18.75" customHeight="1">
      <c r="A269" s="183"/>
      <c r="B269" s="184"/>
      <c r="C269" s="316" t="s">
        <v>66</v>
      </c>
      <c r="D269" s="315"/>
      <c r="E269" s="317"/>
      <c r="F269" s="185"/>
      <c r="G269" s="139">
        <f>G268+G262+G245+G221+G209+G199+G191+G116+G80+G74+G56+G36+G19</f>
        <v>483816.77089991997</v>
      </c>
      <c r="H269" s="112"/>
      <c r="I269" s="186"/>
      <c r="J269" s="187"/>
    </row>
    <row r="270" spans="1:10" s="72" customFormat="1" ht="18.75" customHeight="1">
      <c r="A270" s="183"/>
      <c r="B270" s="188"/>
      <c r="C270" s="189">
        <f>IF(+D3=2%,29.26%,IF(D3=3%,29.26%,IF(D3=4%,29.26%,IF(D3=5%,29.26%,0))))</f>
        <v>0.29260000000000003</v>
      </c>
      <c r="D270" s="315" t="s">
        <v>140</v>
      </c>
      <c r="E270" s="315"/>
      <c r="F270" s="185"/>
      <c r="G270" s="190"/>
      <c r="H270" s="191"/>
      <c r="I270" s="186"/>
      <c r="J270" s="187"/>
    </row>
    <row r="271" spans="1:10" s="72" customFormat="1" ht="18.75" customHeight="1">
      <c r="A271" s="183"/>
      <c r="B271" s="188"/>
      <c r="C271" s="189">
        <f>IF(+D3=2%,22.47%,IF(D3=3%,23.12%,IF(D3=4%,23.77%,IF(D3=5%,24.43%,0))))</f>
        <v>0.23120000000000002</v>
      </c>
      <c r="D271" s="316" t="s">
        <v>67</v>
      </c>
      <c r="E271" s="315"/>
      <c r="F271" s="185"/>
      <c r="G271" s="192"/>
      <c r="H271" s="191"/>
      <c r="I271" s="186"/>
      <c r="J271" s="187"/>
    </row>
    <row r="272" spans="1:10" s="72" customFormat="1" ht="18.75" customHeight="1" thickBot="1">
      <c r="A272" s="183"/>
      <c r="B272" s="188"/>
      <c r="C272" s="316" t="s">
        <v>68</v>
      </c>
      <c r="D272" s="315"/>
      <c r="E272" s="317"/>
      <c r="F272" s="193"/>
      <c r="G272" s="139">
        <f>SUM(G269:G271)</f>
        <v>483816.77089991997</v>
      </c>
      <c r="H272" s="194"/>
      <c r="I272" s="186"/>
      <c r="J272" s="187"/>
    </row>
    <row r="273" spans="1:18" ht="48" customHeight="1" thickBot="1">
      <c r="A273" s="323" t="s">
        <v>69</v>
      </c>
      <c r="B273" s="285"/>
      <c r="C273" s="324"/>
      <c r="D273" s="324"/>
      <c r="E273" s="324"/>
      <c r="F273" s="285"/>
      <c r="G273" s="324"/>
      <c r="H273" s="285"/>
      <c r="I273" s="195" t="s">
        <v>347</v>
      </c>
      <c r="J273" s="196" t="s">
        <v>139</v>
      </c>
      <c r="K273" s="322"/>
      <c r="L273" s="322"/>
      <c r="M273" s="322"/>
      <c r="N273" s="322"/>
      <c r="O273" s="322"/>
      <c r="P273" s="322"/>
      <c r="Q273" s="322"/>
      <c r="R273" s="322"/>
    </row>
    <row r="274" spans="1:18" s="66" customFormat="1" ht="94.9" customHeight="1" thickBot="1">
      <c r="A274" s="283" t="s">
        <v>351</v>
      </c>
      <c r="B274" s="284"/>
      <c r="C274" s="284"/>
      <c r="D274" s="284"/>
      <c r="E274" s="285" t="s">
        <v>350</v>
      </c>
      <c r="F274" s="285"/>
      <c r="G274" s="285"/>
      <c r="H274" s="197" t="s">
        <v>138</v>
      </c>
      <c r="I274" s="213">
        <v>45929</v>
      </c>
      <c r="J274" s="198"/>
      <c r="K274" s="67"/>
    </row>
    <row r="275" spans="1:18" s="66" customFormat="1" ht="81.599999999999994" customHeight="1" thickBot="1">
      <c r="A275" s="280" t="s">
        <v>349</v>
      </c>
      <c r="B275" s="281"/>
      <c r="C275" s="281"/>
      <c r="D275" s="281"/>
      <c r="E275" s="71"/>
      <c r="F275" s="71"/>
      <c r="G275" s="71"/>
      <c r="H275" s="70"/>
      <c r="I275" s="69"/>
      <c r="J275" s="68"/>
      <c r="K275" s="67"/>
    </row>
    <row r="276" spans="1:18" s="62" customFormat="1">
      <c r="A276" s="55"/>
      <c r="B276" s="65"/>
      <c r="C276" s="53"/>
      <c r="D276" s="51"/>
      <c r="E276" s="52"/>
      <c r="F276" s="52"/>
      <c r="G276" s="51"/>
      <c r="H276" s="61"/>
      <c r="I276" s="64"/>
      <c r="J276" s="63"/>
    </row>
    <row r="277" spans="1:18" s="62" customFormat="1">
      <c r="A277" s="55"/>
      <c r="B277" s="65"/>
      <c r="C277" s="53"/>
      <c r="D277" s="51"/>
      <c r="E277" s="52"/>
      <c r="F277" s="52"/>
      <c r="G277" s="51"/>
      <c r="H277" s="61"/>
      <c r="I277" s="64"/>
      <c r="J277" s="63"/>
    </row>
    <row r="278" spans="1:18" s="62" customFormat="1">
      <c r="A278" s="55"/>
      <c r="B278" s="65"/>
      <c r="C278" s="53"/>
      <c r="D278" s="51"/>
      <c r="E278" s="52"/>
      <c r="F278" s="52"/>
      <c r="G278" s="51"/>
      <c r="H278" s="61"/>
      <c r="I278" s="64"/>
      <c r="J278" s="63"/>
    </row>
    <row r="279" spans="1:18" s="62" customFormat="1">
      <c r="A279" s="55"/>
      <c r="B279" s="65"/>
      <c r="C279" s="53"/>
      <c r="D279" s="51"/>
      <c r="E279" s="52"/>
      <c r="F279" s="52"/>
      <c r="G279" s="51"/>
      <c r="H279" s="61"/>
      <c r="I279" s="64"/>
      <c r="J279" s="63"/>
    </row>
    <row r="280" spans="1:18" s="62" customFormat="1">
      <c r="A280" s="55"/>
      <c r="B280" s="65"/>
      <c r="C280" s="53"/>
      <c r="D280" s="51"/>
      <c r="E280" s="52"/>
      <c r="F280" s="52"/>
      <c r="G280" s="51"/>
      <c r="H280" s="61"/>
      <c r="I280" s="64"/>
      <c r="J280" s="63"/>
    </row>
    <row r="281" spans="1:18" s="62" customFormat="1">
      <c r="A281" s="55"/>
      <c r="B281" s="54"/>
      <c r="C281" s="53"/>
      <c r="D281" s="51"/>
      <c r="E281" s="52"/>
      <c r="F281" s="52"/>
      <c r="G281" s="51"/>
      <c r="H281" s="61"/>
      <c r="I281" s="64"/>
      <c r="J281" s="63"/>
    </row>
    <row r="282" spans="1:18" s="62" customFormat="1">
      <c r="A282" s="55"/>
      <c r="B282" s="54"/>
      <c r="C282" s="53"/>
      <c r="D282" s="51"/>
      <c r="E282" s="52"/>
      <c r="F282" s="52"/>
      <c r="G282" s="51"/>
      <c r="H282" s="61"/>
      <c r="I282" s="64"/>
      <c r="J282" s="63"/>
    </row>
    <row r="283" spans="1:18" s="62" customFormat="1">
      <c r="A283" s="55"/>
      <c r="B283" s="54"/>
      <c r="C283" s="53"/>
      <c r="D283" s="51"/>
      <c r="E283" s="52"/>
      <c r="F283" s="52"/>
      <c r="G283" s="51"/>
      <c r="H283" s="61"/>
      <c r="I283" s="64"/>
      <c r="J283" s="63"/>
    </row>
    <row r="284" spans="1:18" s="62" customFormat="1">
      <c r="A284" s="55"/>
      <c r="B284" s="54"/>
      <c r="C284" s="53"/>
      <c r="D284" s="51"/>
      <c r="E284" s="52"/>
      <c r="F284" s="52"/>
      <c r="G284" s="51"/>
      <c r="H284" s="61"/>
      <c r="I284" s="64"/>
      <c r="J284" s="63"/>
    </row>
    <row r="285" spans="1:18" s="62" customFormat="1">
      <c r="A285" s="55"/>
      <c r="B285" s="54"/>
      <c r="C285" s="53"/>
      <c r="D285" s="51"/>
      <c r="E285" s="52"/>
      <c r="F285" s="52"/>
      <c r="G285" s="51"/>
      <c r="H285" s="61"/>
      <c r="I285" s="64"/>
      <c r="J285" s="63"/>
    </row>
    <row r="286" spans="1:18" s="62" customFormat="1">
      <c r="A286" s="55"/>
      <c r="B286" s="54"/>
      <c r="C286" s="53"/>
      <c r="D286" s="51"/>
      <c r="E286" s="52"/>
      <c r="F286" s="52"/>
      <c r="G286" s="51"/>
      <c r="H286" s="61"/>
      <c r="I286" s="64"/>
      <c r="J286" s="63"/>
    </row>
    <row r="287" spans="1:18" s="62" customFormat="1">
      <c r="A287" s="55"/>
      <c r="B287" s="54"/>
      <c r="C287" s="53"/>
      <c r="D287" s="51"/>
      <c r="E287" s="52"/>
      <c r="F287" s="52"/>
      <c r="G287" s="51"/>
      <c r="H287" s="61"/>
      <c r="I287" s="64"/>
      <c r="J287" s="63"/>
    </row>
    <row r="288" spans="1:18" s="62" customFormat="1">
      <c r="A288" s="55"/>
      <c r="B288" s="54"/>
      <c r="C288" s="53"/>
      <c r="D288" s="51"/>
      <c r="E288" s="52"/>
      <c r="F288" s="52"/>
      <c r="G288" s="51"/>
      <c r="H288" s="61"/>
      <c r="I288" s="64"/>
      <c r="J288" s="63"/>
    </row>
    <row r="289" spans="1:10" s="62" customFormat="1">
      <c r="A289" s="55"/>
      <c r="B289" s="54"/>
      <c r="C289" s="53"/>
      <c r="D289" s="51"/>
      <c r="E289" s="52"/>
      <c r="F289" s="52"/>
      <c r="G289" s="51"/>
      <c r="H289" s="61"/>
      <c r="I289" s="64"/>
      <c r="J289" s="63"/>
    </row>
    <row r="290" spans="1:10" s="62" customFormat="1">
      <c r="A290" s="55"/>
      <c r="B290" s="54"/>
      <c r="C290" s="53"/>
      <c r="D290" s="51"/>
      <c r="E290" s="52"/>
      <c r="F290" s="52"/>
      <c r="G290" s="51"/>
      <c r="H290" s="61"/>
      <c r="I290" s="64"/>
      <c r="J290" s="63"/>
    </row>
    <row r="291" spans="1:10" s="62" customFormat="1">
      <c r="A291" s="55"/>
      <c r="B291" s="54"/>
      <c r="C291" s="53"/>
      <c r="D291" s="51"/>
      <c r="E291" s="52"/>
      <c r="F291" s="52"/>
      <c r="G291" s="51"/>
      <c r="H291" s="61"/>
      <c r="I291" s="64"/>
      <c r="J291" s="63"/>
    </row>
    <row r="292" spans="1:10" s="62" customFormat="1">
      <c r="A292" s="55"/>
      <c r="B292" s="54"/>
      <c r="C292" s="53"/>
      <c r="D292" s="51"/>
      <c r="E292" s="52"/>
      <c r="F292" s="52"/>
      <c r="G292" s="51"/>
      <c r="H292" s="61"/>
      <c r="I292" s="64"/>
      <c r="J292" s="63"/>
    </row>
    <row r="293" spans="1:10" s="62" customFormat="1">
      <c r="A293" s="55"/>
      <c r="B293" s="54"/>
      <c r="C293" s="53"/>
      <c r="D293" s="51"/>
      <c r="E293" s="52"/>
      <c r="F293" s="52"/>
      <c r="G293" s="51"/>
      <c r="H293" s="61"/>
      <c r="I293" s="64"/>
      <c r="J293" s="63"/>
    </row>
    <row r="294" spans="1:10" s="62" customFormat="1">
      <c r="A294" s="55"/>
      <c r="B294" s="54"/>
      <c r="C294" s="53"/>
      <c r="D294" s="51"/>
      <c r="E294" s="52"/>
      <c r="F294" s="52"/>
      <c r="G294" s="51"/>
      <c r="H294" s="61"/>
      <c r="I294" s="64"/>
      <c r="J294" s="63"/>
    </row>
    <row r="295" spans="1:10" s="62" customFormat="1">
      <c r="A295" s="55"/>
      <c r="B295" s="54"/>
      <c r="C295" s="53"/>
      <c r="D295" s="51"/>
      <c r="E295" s="52"/>
      <c r="F295" s="52"/>
      <c r="G295" s="51"/>
      <c r="H295" s="61"/>
      <c r="I295" s="64"/>
      <c r="J295" s="63"/>
    </row>
    <row r="296" spans="1:10" s="62" customFormat="1">
      <c r="A296" s="55"/>
      <c r="B296" s="54"/>
      <c r="C296" s="53"/>
      <c r="D296" s="51"/>
      <c r="E296" s="52"/>
      <c r="F296" s="52"/>
      <c r="G296" s="51"/>
      <c r="H296" s="61"/>
      <c r="I296" s="64"/>
      <c r="J296" s="63"/>
    </row>
    <row r="297" spans="1:10" s="62" customFormat="1">
      <c r="A297" s="55"/>
      <c r="B297" s="54"/>
      <c r="C297" s="53"/>
      <c r="D297" s="51"/>
      <c r="E297" s="52"/>
      <c r="F297" s="52"/>
      <c r="G297" s="51"/>
      <c r="H297" s="61"/>
      <c r="I297" s="64"/>
      <c r="J297" s="63"/>
    </row>
    <row r="298" spans="1:10" s="62" customFormat="1">
      <c r="A298" s="55"/>
      <c r="B298" s="54"/>
      <c r="C298" s="53"/>
      <c r="D298" s="51"/>
      <c r="E298" s="52"/>
      <c r="F298" s="52"/>
      <c r="G298" s="51"/>
      <c r="H298" s="61"/>
      <c r="I298" s="64"/>
      <c r="J298" s="63"/>
    </row>
    <row r="299" spans="1:10" s="62" customFormat="1">
      <c r="A299" s="55"/>
      <c r="B299" s="54"/>
      <c r="C299" s="53"/>
      <c r="D299" s="51"/>
      <c r="E299" s="52"/>
      <c r="F299" s="52"/>
      <c r="G299" s="51"/>
      <c r="H299" s="61"/>
      <c r="I299" s="64"/>
      <c r="J299" s="63"/>
    </row>
    <row r="300" spans="1:10" s="62" customFormat="1">
      <c r="A300" s="55"/>
      <c r="B300" s="54"/>
      <c r="C300" s="53"/>
      <c r="D300" s="51"/>
      <c r="E300" s="52"/>
      <c r="F300" s="52"/>
      <c r="G300" s="51"/>
      <c r="H300" s="61"/>
      <c r="I300" s="64"/>
      <c r="J300" s="63"/>
    </row>
    <row r="301" spans="1:10" s="62" customFormat="1">
      <c r="A301" s="55"/>
      <c r="B301" s="54"/>
      <c r="C301" s="53"/>
      <c r="D301" s="51"/>
      <c r="E301" s="52"/>
      <c r="F301" s="52"/>
      <c r="G301" s="51"/>
      <c r="H301" s="61"/>
      <c r="I301" s="64"/>
      <c r="J301" s="63"/>
    </row>
    <row r="302" spans="1:10" s="62" customFormat="1">
      <c r="A302" s="55"/>
      <c r="B302" s="54"/>
      <c r="C302" s="53"/>
      <c r="D302" s="51"/>
      <c r="E302" s="52"/>
      <c r="F302" s="52"/>
      <c r="G302" s="51"/>
      <c r="H302" s="61"/>
      <c r="I302" s="64"/>
      <c r="J302" s="63"/>
    </row>
    <row r="303" spans="1:10" s="62" customFormat="1">
      <c r="A303" s="55"/>
      <c r="B303" s="54"/>
      <c r="C303" s="53"/>
      <c r="D303" s="51"/>
      <c r="E303" s="52"/>
      <c r="F303" s="52"/>
      <c r="G303" s="51"/>
      <c r="H303" s="61"/>
      <c r="I303" s="64"/>
      <c r="J303" s="63"/>
    </row>
    <row r="304" spans="1:10" s="62" customFormat="1">
      <c r="A304" s="55"/>
      <c r="B304" s="54"/>
      <c r="C304" s="53"/>
      <c r="D304" s="51"/>
      <c r="E304" s="52"/>
      <c r="F304" s="52"/>
      <c r="G304" s="51"/>
      <c r="H304" s="61"/>
      <c r="I304" s="64"/>
      <c r="J304" s="63"/>
    </row>
    <row r="305" spans="1:10" s="62" customFormat="1">
      <c r="A305" s="55"/>
      <c r="B305" s="54"/>
      <c r="C305" s="53"/>
      <c r="D305" s="51"/>
      <c r="E305" s="52"/>
      <c r="F305" s="52"/>
      <c r="G305" s="51"/>
      <c r="H305" s="61"/>
      <c r="I305" s="64"/>
      <c r="J305" s="63"/>
    </row>
    <row r="306" spans="1:10" s="62" customFormat="1">
      <c r="A306" s="55"/>
      <c r="B306" s="54"/>
      <c r="C306" s="53"/>
      <c r="D306" s="51"/>
      <c r="E306" s="52"/>
      <c r="F306" s="52"/>
      <c r="G306" s="51"/>
      <c r="H306" s="61"/>
      <c r="I306" s="64"/>
      <c r="J306" s="63"/>
    </row>
    <row r="307" spans="1:10" s="62" customFormat="1">
      <c r="A307" s="55"/>
      <c r="B307" s="54"/>
      <c r="C307" s="53"/>
      <c r="D307" s="51"/>
      <c r="E307" s="52"/>
      <c r="F307" s="52"/>
      <c r="G307" s="51"/>
      <c r="H307" s="61"/>
      <c r="I307" s="64"/>
      <c r="J307" s="63"/>
    </row>
    <row r="308" spans="1:10" s="62" customFormat="1">
      <c r="A308" s="55"/>
      <c r="B308" s="54"/>
      <c r="C308" s="53"/>
      <c r="D308" s="51"/>
      <c r="E308" s="52"/>
      <c r="F308" s="52"/>
      <c r="G308" s="51"/>
      <c r="H308" s="61"/>
      <c r="I308" s="64"/>
      <c r="J308" s="63"/>
    </row>
    <row r="309" spans="1:10" s="62" customFormat="1">
      <c r="A309" s="55"/>
      <c r="B309" s="54"/>
      <c r="C309" s="53"/>
      <c r="D309" s="51"/>
      <c r="E309" s="52"/>
      <c r="F309" s="52"/>
      <c r="G309" s="51"/>
      <c r="H309" s="61"/>
      <c r="I309" s="64"/>
      <c r="J309" s="63"/>
    </row>
    <row r="310" spans="1:10" s="62" customFormat="1">
      <c r="A310" s="55"/>
      <c r="B310" s="54"/>
      <c r="C310" s="53"/>
      <c r="D310" s="51"/>
      <c r="E310" s="52"/>
      <c r="F310" s="52"/>
      <c r="G310" s="51"/>
      <c r="H310" s="61"/>
      <c r="I310" s="64"/>
      <c r="J310" s="63"/>
    </row>
    <row r="311" spans="1:10" s="62" customFormat="1">
      <c r="A311" s="55"/>
      <c r="B311" s="54"/>
      <c r="C311" s="53"/>
      <c r="D311" s="51"/>
      <c r="E311" s="52"/>
      <c r="F311" s="52"/>
      <c r="G311" s="51"/>
      <c r="H311" s="61"/>
      <c r="I311" s="64"/>
      <c r="J311" s="63"/>
    </row>
    <row r="312" spans="1:10" s="62" customFormat="1">
      <c r="A312" s="55"/>
      <c r="B312" s="54"/>
      <c r="C312" s="53"/>
      <c r="D312" s="51"/>
      <c r="E312" s="52"/>
      <c r="F312" s="52"/>
      <c r="G312" s="51"/>
      <c r="H312" s="61"/>
      <c r="I312" s="64"/>
      <c r="J312" s="63"/>
    </row>
    <row r="313" spans="1:10" s="62" customFormat="1">
      <c r="A313" s="55"/>
      <c r="B313" s="54"/>
      <c r="C313" s="53"/>
      <c r="D313" s="51"/>
      <c r="E313" s="52"/>
      <c r="F313" s="52"/>
      <c r="G313" s="51"/>
      <c r="H313" s="61"/>
      <c r="I313" s="64"/>
      <c r="J313" s="63"/>
    </row>
    <row r="314" spans="1:10" s="62" customFormat="1">
      <c r="A314" s="55"/>
      <c r="B314" s="54"/>
      <c r="C314" s="53"/>
      <c r="D314" s="51"/>
      <c r="E314" s="52"/>
      <c r="F314" s="52"/>
      <c r="G314" s="51"/>
      <c r="H314" s="61"/>
      <c r="I314" s="64"/>
      <c r="J314" s="63"/>
    </row>
    <row r="315" spans="1:10" s="62" customFormat="1">
      <c r="A315" s="55"/>
      <c r="B315" s="54"/>
      <c r="C315" s="53"/>
      <c r="D315" s="51"/>
      <c r="E315" s="52"/>
      <c r="F315" s="52"/>
      <c r="G315" s="51"/>
      <c r="H315" s="61"/>
      <c r="I315" s="64"/>
      <c r="J315" s="63"/>
    </row>
    <row r="316" spans="1:10" s="62" customFormat="1">
      <c r="A316" s="55"/>
      <c r="B316" s="54"/>
      <c r="C316" s="53"/>
      <c r="D316" s="51"/>
      <c r="E316" s="52"/>
      <c r="F316" s="52"/>
      <c r="G316" s="51"/>
      <c r="H316" s="61"/>
      <c r="I316" s="64"/>
      <c r="J316" s="63"/>
    </row>
    <row r="317" spans="1:10" s="62" customFormat="1">
      <c r="A317" s="55"/>
      <c r="B317" s="54"/>
      <c r="C317" s="53"/>
      <c r="D317" s="51"/>
      <c r="E317" s="52"/>
      <c r="F317" s="52"/>
      <c r="G317" s="51"/>
      <c r="H317" s="61"/>
      <c r="I317" s="64"/>
      <c r="J317" s="63"/>
    </row>
    <row r="318" spans="1:10" s="62" customFormat="1">
      <c r="A318" s="55"/>
      <c r="B318" s="54"/>
      <c r="C318" s="53"/>
      <c r="D318" s="51"/>
      <c r="E318" s="52"/>
      <c r="F318" s="52"/>
      <c r="G318" s="51"/>
      <c r="H318" s="61"/>
      <c r="I318" s="64"/>
      <c r="J318" s="63"/>
    </row>
    <row r="319" spans="1:10" s="62" customFormat="1">
      <c r="A319" s="55"/>
      <c r="B319" s="54"/>
      <c r="C319" s="53"/>
      <c r="D319" s="51"/>
      <c r="E319" s="52"/>
      <c r="F319" s="52"/>
      <c r="G319" s="51"/>
      <c r="H319" s="61"/>
      <c r="I319" s="64"/>
      <c r="J319" s="63"/>
    </row>
    <row r="320" spans="1:10" s="62" customFormat="1">
      <c r="A320" s="55"/>
      <c r="B320" s="54"/>
      <c r="C320" s="53"/>
      <c r="D320" s="51"/>
      <c r="E320" s="52"/>
      <c r="F320" s="52"/>
      <c r="G320" s="51"/>
      <c r="H320" s="61"/>
      <c r="I320" s="64"/>
      <c r="J320" s="63"/>
    </row>
    <row r="321" spans="1:11" s="62" customFormat="1">
      <c r="A321" s="55"/>
      <c r="B321" s="54"/>
      <c r="C321" s="53"/>
      <c r="D321" s="51"/>
      <c r="E321" s="52"/>
      <c r="F321" s="52"/>
      <c r="G321" s="51"/>
      <c r="H321" s="61"/>
      <c r="I321" s="64"/>
      <c r="J321" s="63"/>
    </row>
    <row r="322" spans="1:11" s="62" customFormat="1">
      <c r="A322" s="55"/>
      <c r="B322" s="54"/>
      <c r="C322" s="53"/>
      <c r="D322" s="51"/>
      <c r="E322" s="52"/>
      <c r="F322" s="52"/>
      <c r="G322" s="51"/>
      <c r="H322" s="61"/>
      <c r="I322" s="64"/>
      <c r="J322" s="63"/>
    </row>
    <row r="323" spans="1:11" s="62" customFormat="1">
      <c r="A323" s="55"/>
      <c r="B323" s="54"/>
      <c r="C323" s="53"/>
      <c r="D323" s="51"/>
      <c r="E323" s="52"/>
      <c r="F323" s="52"/>
      <c r="G323" s="51"/>
      <c r="H323" s="61"/>
      <c r="I323" s="64"/>
      <c r="J323" s="63"/>
    </row>
    <row r="324" spans="1:11" s="62" customFormat="1">
      <c r="A324" s="55"/>
      <c r="B324" s="54"/>
      <c r="C324" s="53"/>
      <c r="D324" s="51"/>
      <c r="E324" s="52"/>
      <c r="F324" s="52"/>
      <c r="G324" s="51"/>
      <c r="H324" s="61"/>
      <c r="I324" s="64"/>
      <c r="J324" s="63"/>
    </row>
    <row r="325" spans="1:11" s="62" customFormat="1">
      <c r="A325" s="55"/>
      <c r="B325" s="54"/>
      <c r="C325" s="53"/>
      <c r="D325" s="51"/>
      <c r="E325" s="52"/>
      <c r="F325" s="52"/>
      <c r="G325" s="51"/>
      <c r="H325" s="61"/>
      <c r="I325" s="64"/>
      <c r="J325" s="63"/>
    </row>
    <row r="326" spans="1:11" s="62" customFormat="1">
      <c r="A326" s="55"/>
      <c r="B326" s="54"/>
      <c r="C326" s="53"/>
      <c r="D326" s="51"/>
      <c r="E326" s="52"/>
      <c r="F326" s="52"/>
      <c r="G326" s="51"/>
      <c r="H326" s="61"/>
      <c r="I326" s="64"/>
      <c r="J326" s="63"/>
    </row>
    <row r="327" spans="1:11" s="62" customFormat="1">
      <c r="A327" s="55"/>
      <c r="B327" s="54"/>
      <c r="C327" s="53"/>
      <c r="D327" s="51"/>
      <c r="E327" s="52"/>
      <c r="F327" s="52"/>
      <c r="G327" s="51"/>
      <c r="H327" s="61"/>
      <c r="I327" s="64"/>
      <c r="J327" s="63"/>
    </row>
    <row r="328" spans="1:11" s="62" customFormat="1">
      <c r="A328" s="55"/>
      <c r="B328" s="54"/>
      <c r="C328" s="53"/>
      <c r="D328" s="51"/>
      <c r="E328" s="52"/>
      <c r="F328" s="52"/>
      <c r="G328" s="51"/>
      <c r="H328" s="61"/>
      <c r="I328" s="64"/>
      <c r="J328" s="63"/>
    </row>
    <row r="329" spans="1:11" s="62" customFormat="1">
      <c r="A329" s="55"/>
      <c r="B329" s="54"/>
      <c r="C329" s="53"/>
      <c r="D329" s="51"/>
      <c r="E329" s="52"/>
      <c r="F329" s="52"/>
      <c r="G329" s="51"/>
      <c r="H329" s="61"/>
      <c r="I329" s="64"/>
      <c r="J329" s="63"/>
    </row>
    <row r="330" spans="1:11" s="62" customFormat="1">
      <c r="A330" s="55"/>
      <c r="B330" s="54"/>
      <c r="C330" s="53"/>
      <c r="D330" s="51"/>
      <c r="E330" s="52"/>
      <c r="F330" s="52"/>
      <c r="G330" s="51"/>
      <c r="H330" s="61"/>
      <c r="I330" s="64"/>
      <c r="J330" s="63"/>
    </row>
    <row r="331" spans="1:11" s="62" customFormat="1">
      <c r="A331" s="55"/>
      <c r="B331" s="54"/>
      <c r="C331" s="53"/>
      <c r="D331" s="51"/>
      <c r="E331" s="52"/>
      <c r="F331" s="52"/>
      <c r="G331" s="51"/>
      <c r="H331" s="61"/>
      <c r="I331" s="64"/>
      <c r="J331" s="63"/>
    </row>
    <row r="332" spans="1:11" s="62" customFormat="1">
      <c r="A332" s="55"/>
      <c r="B332" s="54"/>
      <c r="C332" s="53"/>
      <c r="D332" s="51"/>
      <c r="E332" s="52"/>
      <c r="F332" s="52"/>
      <c r="G332" s="51"/>
      <c r="H332" s="61"/>
      <c r="I332" s="64"/>
      <c r="J332" s="63"/>
    </row>
    <row r="333" spans="1:11" s="62" customFormat="1">
      <c r="A333" s="55"/>
      <c r="B333" s="54"/>
      <c r="C333" s="53"/>
      <c r="D333" s="51"/>
      <c r="E333" s="52"/>
      <c r="F333" s="52"/>
      <c r="G333" s="51"/>
      <c r="H333" s="61"/>
      <c r="I333" s="64"/>
      <c r="J333" s="63"/>
    </row>
    <row r="334" spans="1:11" s="62" customFormat="1">
      <c r="A334" s="55"/>
      <c r="B334" s="54"/>
      <c r="C334" s="53"/>
      <c r="D334" s="51"/>
      <c r="E334" s="52"/>
      <c r="F334" s="52"/>
      <c r="G334" s="51"/>
      <c r="H334" s="61"/>
      <c r="I334" s="64"/>
      <c r="J334" s="63"/>
    </row>
    <row r="335" spans="1:11" s="62" customFormat="1">
      <c r="A335" s="55"/>
      <c r="B335" s="54"/>
      <c r="C335" s="53"/>
      <c r="D335" s="51"/>
      <c r="E335" s="52"/>
      <c r="F335" s="52"/>
      <c r="G335" s="51"/>
      <c r="H335" s="61"/>
      <c r="I335" s="64"/>
      <c r="J335" s="63"/>
    </row>
    <row r="336" spans="1:11">
      <c r="H336" s="61"/>
      <c r="I336" s="64"/>
      <c r="J336" s="63"/>
      <c r="K336" s="62"/>
    </row>
    <row r="337" spans="1:8">
      <c r="H337" s="61"/>
    </row>
    <row r="338" spans="1:8">
      <c r="H338" s="61"/>
    </row>
    <row r="339" spans="1:8">
      <c r="H339" s="61"/>
    </row>
    <row r="340" spans="1:8" ht="15.75">
      <c r="A340" s="60"/>
      <c r="C340" s="58"/>
      <c r="D340" s="58"/>
      <c r="E340" s="59"/>
      <c r="F340" s="59"/>
      <c r="G340" s="58"/>
    </row>
    <row r="341" spans="1:8" ht="15.75">
      <c r="A341" s="60"/>
      <c r="C341" s="58"/>
      <c r="D341" s="58"/>
      <c r="E341" s="59"/>
      <c r="F341" s="59"/>
      <c r="G341" s="58"/>
    </row>
    <row r="342" spans="1:8" ht="15.75">
      <c r="A342" s="60"/>
      <c r="C342" s="58"/>
      <c r="D342" s="58"/>
      <c r="E342" s="59"/>
      <c r="F342" s="59"/>
      <c r="G342" s="58"/>
    </row>
    <row r="343" spans="1:8">
      <c r="G343" s="57">
        <v>632294.24</v>
      </c>
    </row>
    <row r="344" spans="1:8">
      <c r="G344" s="57">
        <v>790321.46</v>
      </c>
    </row>
    <row r="345" spans="1:8">
      <c r="G345" s="56">
        <f>G344/G343</f>
        <v>1.2499267113361652</v>
      </c>
    </row>
  </sheetData>
  <autoFilter ref="B1:B345" xr:uid="{8C8F3FC2-D615-452C-A2EE-111B7D59F77A}"/>
  <mergeCells count="38">
    <mergeCell ref="K273:R273"/>
    <mergeCell ref="A273:H273"/>
    <mergeCell ref="A4:A5"/>
    <mergeCell ref="C272:E272"/>
    <mergeCell ref="K18:N19"/>
    <mergeCell ref="K88:R89"/>
    <mergeCell ref="K8:U8"/>
    <mergeCell ref="K68:N68"/>
    <mergeCell ref="C191:E191"/>
    <mergeCell ref="C116:E116"/>
    <mergeCell ref="C80:E80"/>
    <mergeCell ref="C74:E74"/>
    <mergeCell ref="B1:J1"/>
    <mergeCell ref="C36:E36"/>
    <mergeCell ref="C56:E56"/>
    <mergeCell ref="H4:J4"/>
    <mergeCell ref="B4:B5"/>
    <mergeCell ref="A2:B2"/>
    <mergeCell ref="C2:D2"/>
    <mergeCell ref="G2:J2"/>
    <mergeCell ref="A3:B3"/>
    <mergeCell ref="C4:C5"/>
    <mergeCell ref="F3:J3"/>
    <mergeCell ref="C19:E19"/>
    <mergeCell ref="D4:F4"/>
    <mergeCell ref="H5:J5"/>
    <mergeCell ref="A275:D275"/>
    <mergeCell ref="C199:E199"/>
    <mergeCell ref="C268:E268"/>
    <mergeCell ref="D270:E270"/>
    <mergeCell ref="C209:E209"/>
    <mergeCell ref="D271:E271"/>
    <mergeCell ref="C221:E221"/>
    <mergeCell ref="C269:E269"/>
    <mergeCell ref="C245:E245"/>
    <mergeCell ref="C262:E262"/>
    <mergeCell ref="A274:D274"/>
    <mergeCell ref="E274:G274"/>
  </mergeCells>
  <printOptions horizontalCentered="1"/>
  <pageMargins left="0.39370078740157483" right="0.19685039370078741" top="1.3779527559055118" bottom="0.19685039370078741" header="0.31496062992125984" footer="0.31496062992125984"/>
  <pageSetup paperSize="9" scale="58" fitToHeight="61" orientation="landscape" r:id="rId1"/>
  <headerFooter>
    <oddHeader>&amp;C&amp;G</oddHeader>
    <oddFooter>&amp;RPágina &amp;P de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E448-57EE-4C75-AB1C-4BA542009413}">
  <sheetPr>
    <tabColor rgb="FF00B050"/>
    <pageSetUpPr fitToPage="1"/>
  </sheetPr>
  <dimension ref="A1:Q24"/>
  <sheetViews>
    <sheetView zoomScale="90" zoomScaleNormal="90" workbookViewId="0">
      <selection activeCell="K8" sqref="K8"/>
    </sheetView>
  </sheetViews>
  <sheetFormatPr defaultRowHeight="15"/>
  <cols>
    <col min="1" max="1" width="9.140625" style="90"/>
    <col min="2" max="2" width="46.5703125" style="90" customWidth="1"/>
    <col min="3" max="3" width="14.5703125" style="90" customWidth="1"/>
    <col min="4" max="5" width="9.140625" style="90"/>
    <col min="6" max="6" width="9.85546875" style="90" bestFit="1" customWidth="1"/>
    <col min="7" max="7" width="7.42578125" style="90" bestFit="1" customWidth="1"/>
    <col min="8" max="8" width="11" style="90" bestFit="1" customWidth="1"/>
    <col min="9" max="9" width="9.140625" style="90"/>
    <col min="10" max="10" width="11" style="90" bestFit="1" customWidth="1"/>
    <col min="11" max="11" width="7.42578125" style="90" bestFit="1" customWidth="1"/>
    <col min="12" max="12" width="11" style="90" bestFit="1" customWidth="1"/>
    <col min="13" max="13" width="8.5703125" style="90" bestFit="1" customWidth="1"/>
    <col min="14" max="14" width="11" style="90" bestFit="1" customWidth="1"/>
    <col min="15" max="15" width="9.140625" style="90"/>
    <col min="16" max="17" width="11" style="90" bestFit="1" customWidth="1"/>
    <col min="18" max="257" width="9.140625" style="90"/>
    <col min="258" max="258" width="46.5703125" style="90" customWidth="1"/>
    <col min="259" max="259" width="21.7109375" style="90" bestFit="1" customWidth="1"/>
    <col min="260" max="513" width="9.140625" style="90"/>
    <col min="514" max="514" width="46.5703125" style="90" customWidth="1"/>
    <col min="515" max="515" width="21.7109375" style="90" bestFit="1" customWidth="1"/>
    <col min="516" max="769" width="9.140625" style="90"/>
    <col min="770" max="770" width="46.5703125" style="90" customWidth="1"/>
    <col min="771" max="771" width="21.7109375" style="90" bestFit="1" customWidth="1"/>
    <col min="772" max="1025" width="9.140625" style="90"/>
    <col min="1026" max="1026" width="46.5703125" style="90" customWidth="1"/>
    <col min="1027" max="1027" width="21.7109375" style="90" bestFit="1" customWidth="1"/>
    <col min="1028" max="1281" width="9.140625" style="90"/>
    <col min="1282" max="1282" width="46.5703125" style="90" customWidth="1"/>
    <col min="1283" max="1283" width="21.7109375" style="90" bestFit="1" customWidth="1"/>
    <col min="1284" max="1537" width="9.140625" style="90"/>
    <col min="1538" max="1538" width="46.5703125" style="90" customWidth="1"/>
    <col min="1539" max="1539" width="21.7109375" style="90" bestFit="1" customWidth="1"/>
    <col min="1540" max="1793" width="9.140625" style="90"/>
    <col min="1794" max="1794" width="46.5703125" style="90" customWidth="1"/>
    <col min="1795" max="1795" width="21.7109375" style="90" bestFit="1" customWidth="1"/>
    <col min="1796" max="2049" width="9.140625" style="90"/>
    <col min="2050" max="2050" width="46.5703125" style="90" customWidth="1"/>
    <col min="2051" max="2051" width="21.7109375" style="90" bestFit="1" customWidth="1"/>
    <col min="2052" max="2305" width="9.140625" style="90"/>
    <col min="2306" max="2306" width="46.5703125" style="90" customWidth="1"/>
    <col min="2307" max="2307" width="21.7109375" style="90" bestFit="1" customWidth="1"/>
    <col min="2308" max="2561" width="9.140625" style="90"/>
    <col min="2562" max="2562" width="46.5703125" style="90" customWidth="1"/>
    <col min="2563" max="2563" width="21.7109375" style="90" bestFit="1" customWidth="1"/>
    <col min="2564" max="2817" width="9.140625" style="90"/>
    <col min="2818" max="2818" width="46.5703125" style="90" customWidth="1"/>
    <col min="2819" max="2819" width="21.7109375" style="90" bestFit="1" customWidth="1"/>
    <col min="2820" max="3073" width="9.140625" style="90"/>
    <col min="3074" max="3074" width="46.5703125" style="90" customWidth="1"/>
    <col min="3075" max="3075" width="21.7109375" style="90" bestFit="1" customWidth="1"/>
    <col min="3076" max="3329" width="9.140625" style="90"/>
    <col min="3330" max="3330" width="46.5703125" style="90" customWidth="1"/>
    <col min="3331" max="3331" width="21.7109375" style="90" bestFit="1" customWidth="1"/>
    <col min="3332" max="3585" width="9.140625" style="90"/>
    <col min="3586" max="3586" width="46.5703125" style="90" customWidth="1"/>
    <col min="3587" max="3587" width="21.7109375" style="90" bestFit="1" customWidth="1"/>
    <col min="3588" max="3841" width="9.140625" style="90"/>
    <col min="3842" max="3842" width="46.5703125" style="90" customWidth="1"/>
    <col min="3843" max="3843" width="21.7109375" style="90" bestFit="1" customWidth="1"/>
    <col min="3844" max="4097" width="9.140625" style="90"/>
    <col min="4098" max="4098" width="46.5703125" style="90" customWidth="1"/>
    <col min="4099" max="4099" width="21.7109375" style="90" bestFit="1" customWidth="1"/>
    <col min="4100" max="4353" width="9.140625" style="90"/>
    <col min="4354" max="4354" width="46.5703125" style="90" customWidth="1"/>
    <col min="4355" max="4355" width="21.7109375" style="90" bestFit="1" customWidth="1"/>
    <col min="4356" max="4609" width="9.140625" style="90"/>
    <col min="4610" max="4610" width="46.5703125" style="90" customWidth="1"/>
    <col min="4611" max="4611" width="21.7109375" style="90" bestFit="1" customWidth="1"/>
    <col min="4612" max="4865" width="9.140625" style="90"/>
    <col min="4866" max="4866" width="46.5703125" style="90" customWidth="1"/>
    <col min="4867" max="4867" width="21.7109375" style="90" bestFit="1" customWidth="1"/>
    <col min="4868" max="5121" width="9.140625" style="90"/>
    <col min="5122" max="5122" width="46.5703125" style="90" customWidth="1"/>
    <col min="5123" max="5123" width="21.7109375" style="90" bestFit="1" customWidth="1"/>
    <col min="5124" max="5377" width="9.140625" style="90"/>
    <col min="5378" max="5378" width="46.5703125" style="90" customWidth="1"/>
    <col min="5379" max="5379" width="21.7109375" style="90" bestFit="1" customWidth="1"/>
    <col min="5380" max="5633" width="9.140625" style="90"/>
    <col min="5634" max="5634" width="46.5703125" style="90" customWidth="1"/>
    <col min="5635" max="5635" width="21.7109375" style="90" bestFit="1" customWidth="1"/>
    <col min="5636" max="5889" width="9.140625" style="90"/>
    <col min="5890" max="5890" width="46.5703125" style="90" customWidth="1"/>
    <col min="5891" max="5891" width="21.7109375" style="90" bestFit="1" customWidth="1"/>
    <col min="5892" max="6145" width="9.140625" style="90"/>
    <col min="6146" max="6146" width="46.5703125" style="90" customWidth="1"/>
    <col min="6147" max="6147" width="21.7109375" style="90" bestFit="1" customWidth="1"/>
    <col min="6148" max="6401" width="9.140625" style="90"/>
    <col min="6402" max="6402" width="46.5703125" style="90" customWidth="1"/>
    <col min="6403" max="6403" width="21.7109375" style="90" bestFit="1" customWidth="1"/>
    <col min="6404" max="6657" width="9.140625" style="90"/>
    <col min="6658" max="6658" width="46.5703125" style="90" customWidth="1"/>
    <col min="6659" max="6659" width="21.7109375" style="90" bestFit="1" customWidth="1"/>
    <col min="6660" max="6913" width="9.140625" style="90"/>
    <col min="6914" max="6914" width="46.5703125" style="90" customWidth="1"/>
    <col min="6915" max="6915" width="21.7109375" style="90" bestFit="1" customWidth="1"/>
    <col min="6916" max="7169" width="9.140625" style="90"/>
    <col min="7170" max="7170" width="46.5703125" style="90" customWidth="1"/>
    <col min="7171" max="7171" width="21.7109375" style="90" bestFit="1" customWidth="1"/>
    <col min="7172" max="7425" width="9.140625" style="90"/>
    <col min="7426" max="7426" width="46.5703125" style="90" customWidth="1"/>
    <col min="7427" max="7427" width="21.7109375" style="90" bestFit="1" customWidth="1"/>
    <col min="7428" max="7681" width="9.140625" style="90"/>
    <col min="7682" max="7682" width="46.5703125" style="90" customWidth="1"/>
    <col min="7683" max="7683" width="21.7109375" style="90" bestFit="1" customWidth="1"/>
    <col min="7684" max="7937" width="9.140625" style="90"/>
    <col min="7938" max="7938" width="46.5703125" style="90" customWidth="1"/>
    <col min="7939" max="7939" width="21.7109375" style="90" bestFit="1" customWidth="1"/>
    <col min="7940" max="8193" width="9.140625" style="90"/>
    <col min="8194" max="8194" width="46.5703125" style="90" customWidth="1"/>
    <col min="8195" max="8195" width="21.7109375" style="90" bestFit="1" customWidth="1"/>
    <col min="8196" max="8449" width="9.140625" style="90"/>
    <col min="8450" max="8450" width="46.5703125" style="90" customWidth="1"/>
    <col min="8451" max="8451" width="21.7109375" style="90" bestFit="1" customWidth="1"/>
    <col min="8452" max="8705" width="9.140625" style="90"/>
    <col min="8706" max="8706" width="46.5703125" style="90" customWidth="1"/>
    <col min="8707" max="8707" width="21.7109375" style="90" bestFit="1" customWidth="1"/>
    <col min="8708" max="8961" width="9.140625" style="90"/>
    <col min="8962" max="8962" width="46.5703125" style="90" customWidth="1"/>
    <col min="8963" max="8963" width="21.7109375" style="90" bestFit="1" customWidth="1"/>
    <col min="8964" max="9217" width="9.140625" style="90"/>
    <col min="9218" max="9218" width="46.5703125" style="90" customWidth="1"/>
    <col min="9219" max="9219" width="21.7109375" style="90" bestFit="1" customWidth="1"/>
    <col min="9220" max="9473" width="9.140625" style="90"/>
    <col min="9474" max="9474" width="46.5703125" style="90" customWidth="1"/>
    <col min="9475" max="9475" width="21.7109375" style="90" bestFit="1" customWidth="1"/>
    <col min="9476" max="9729" width="9.140625" style="90"/>
    <col min="9730" max="9730" width="46.5703125" style="90" customWidth="1"/>
    <col min="9731" max="9731" width="21.7109375" style="90" bestFit="1" customWidth="1"/>
    <col min="9732" max="9985" width="9.140625" style="90"/>
    <col min="9986" max="9986" width="46.5703125" style="90" customWidth="1"/>
    <col min="9987" max="9987" width="21.7109375" style="90" bestFit="1" customWidth="1"/>
    <col min="9988" max="10241" width="9.140625" style="90"/>
    <col min="10242" max="10242" width="46.5703125" style="90" customWidth="1"/>
    <col min="10243" max="10243" width="21.7109375" style="90" bestFit="1" customWidth="1"/>
    <col min="10244" max="10497" width="9.140625" style="90"/>
    <col min="10498" max="10498" width="46.5703125" style="90" customWidth="1"/>
    <col min="10499" max="10499" width="21.7109375" style="90" bestFit="1" customWidth="1"/>
    <col min="10500" max="10753" width="9.140625" style="90"/>
    <col min="10754" max="10754" width="46.5703125" style="90" customWidth="1"/>
    <col min="10755" max="10755" width="21.7109375" style="90" bestFit="1" customWidth="1"/>
    <col min="10756" max="11009" width="9.140625" style="90"/>
    <col min="11010" max="11010" width="46.5703125" style="90" customWidth="1"/>
    <col min="11011" max="11011" width="21.7109375" style="90" bestFit="1" customWidth="1"/>
    <col min="11012" max="11265" width="9.140625" style="90"/>
    <col min="11266" max="11266" width="46.5703125" style="90" customWidth="1"/>
    <col min="11267" max="11267" width="21.7109375" style="90" bestFit="1" customWidth="1"/>
    <col min="11268" max="11521" width="9.140625" style="90"/>
    <col min="11522" max="11522" width="46.5703125" style="90" customWidth="1"/>
    <col min="11523" max="11523" width="21.7109375" style="90" bestFit="1" customWidth="1"/>
    <col min="11524" max="11777" width="9.140625" style="90"/>
    <col min="11778" max="11778" width="46.5703125" style="90" customWidth="1"/>
    <col min="11779" max="11779" width="21.7109375" style="90" bestFit="1" customWidth="1"/>
    <col min="11780" max="12033" width="9.140625" style="90"/>
    <col min="12034" max="12034" width="46.5703125" style="90" customWidth="1"/>
    <col min="12035" max="12035" width="21.7109375" style="90" bestFit="1" customWidth="1"/>
    <col min="12036" max="12289" width="9.140625" style="90"/>
    <col min="12290" max="12290" width="46.5703125" style="90" customWidth="1"/>
    <col min="12291" max="12291" width="21.7109375" style="90" bestFit="1" customWidth="1"/>
    <col min="12292" max="12545" width="9.140625" style="90"/>
    <col min="12546" max="12546" width="46.5703125" style="90" customWidth="1"/>
    <col min="12547" max="12547" width="21.7109375" style="90" bestFit="1" customWidth="1"/>
    <col min="12548" max="12801" width="9.140625" style="90"/>
    <col min="12802" max="12802" width="46.5703125" style="90" customWidth="1"/>
    <col min="12803" max="12803" width="21.7109375" style="90" bestFit="1" customWidth="1"/>
    <col min="12804" max="13057" width="9.140625" style="90"/>
    <col min="13058" max="13058" width="46.5703125" style="90" customWidth="1"/>
    <col min="13059" max="13059" width="21.7109375" style="90" bestFit="1" customWidth="1"/>
    <col min="13060" max="13313" width="9.140625" style="90"/>
    <col min="13314" max="13314" width="46.5703125" style="90" customWidth="1"/>
    <col min="13315" max="13315" width="21.7109375" style="90" bestFit="1" customWidth="1"/>
    <col min="13316" max="13569" width="9.140625" style="90"/>
    <col min="13570" max="13570" width="46.5703125" style="90" customWidth="1"/>
    <col min="13571" max="13571" width="21.7109375" style="90" bestFit="1" customWidth="1"/>
    <col min="13572" max="13825" width="9.140625" style="90"/>
    <col min="13826" max="13826" width="46.5703125" style="90" customWidth="1"/>
    <col min="13827" max="13827" width="21.7109375" style="90" bestFit="1" customWidth="1"/>
    <col min="13828" max="14081" width="9.140625" style="90"/>
    <col min="14082" max="14082" width="46.5703125" style="90" customWidth="1"/>
    <col min="14083" max="14083" width="21.7109375" style="90" bestFit="1" customWidth="1"/>
    <col min="14084" max="14337" width="9.140625" style="90"/>
    <col min="14338" max="14338" width="46.5703125" style="90" customWidth="1"/>
    <col min="14339" max="14339" width="21.7109375" style="90" bestFit="1" customWidth="1"/>
    <col min="14340" max="14593" width="9.140625" style="90"/>
    <col min="14594" max="14594" width="46.5703125" style="90" customWidth="1"/>
    <col min="14595" max="14595" width="21.7109375" style="90" bestFit="1" customWidth="1"/>
    <col min="14596" max="14849" width="9.140625" style="90"/>
    <col min="14850" max="14850" width="46.5703125" style="90" customWidth="1"/>
    <col min="14851" max="14851" width="21.7109375" style="90" bestFit="1" customWidth="1"/>
    <col min="14852" max="15105" width="9.140625" style="90"/>
    <col min="15106" max="15106" width="46.5703125" style="90" customWidth="1"/>
    <col min="15107" max="15107" width="21.7109375" style="90" bestFit="1" customWidth="1"/>
    <col min="15108" max="15361" width="9.140625" style="90"/>
    <col min="15362" max="15362" width="46.5703125" style="90" customWidth="1"/>
    <col min="15363" max="15363" width="21.7109375" style="90" bestFit="1" customWidth="1"/>
    <col min="15364" max="15617" width="9.140625" style="90"/>
    <col min="15618" max="15618" width="46.5703125" style="90" customWidth="1"/>
    <col min="15619" max="15619" width="21.7109375" style="90" bestFit="1" customWidth="1"/>
    <col min="15620" max="15873" width="9.140625" style="90"/>
    <col min="15874" max="15874" width="46.5703125" style="90" customWidth="1"/>
    <col min="15875" max="15875" width="21.7109375" style="90" bestFit="1" customWidth="1"/>
    <col min="15876" max="16129" width="9.140625" style="90"/>
    <col min="16130" max="16130" width="46.5703125" style="90" customWidth="1"/>
    <col min="16131" max="16131" width="21.7109375" style="90" bestFit="1" customWidth="1"/>
    <col min="16132" max="16384" width="9.140625" style="90"/>
  </cols>
  <sheetData>
    <row r="1" spans="1:17" ht="18">
      <c r="A1" s="341" t="s">
        <v>2</v>
      </c>
      <c r="B1" s="342"/>
      <c r="C1" s="342"/>
      <c r="D1" s="342"/>
      <c r="E1" s="342"/>
      <c r="F1" s="342"/>
      <c r="G1" s="342"/>
      <c r="H1" s="342"/>
      <c r="I1" s="342"/>
      <c r="J1" s="342"/>
      <c r="K1" s="342"/>
      <c r="L1" s="342"/>
      <c r="M1" s="342"/>
      <c r="N1" s="342"/>
      <c r="O1" s="342"/>
      <c r="P1" s="342"/>
      <c r="Q1" s="343"/>
    </row>
    <row r="2" spans="1:17" ht="15.75">
      <c r="A2" s="91"/>
      <c r="B2" s="338" t="s">
        <v>358</v>
      </c>
      <c r="C2" s="339"/>
      <c r="D2" s="339"/>
      <c r="E2" s="339"/>
      <c r="F2" s="339"/>
      <c r="G2" s="339"/>
      <c r="H2" s="340"/>
      <c r="I2" s="338" t="s">
        <v>89</v>
      </c>
      <c r="J2" s="339"/>
      <c r="K2" s="339"/>
      <c r="L2" s="339"/>
      <c r="M2" s="339"/>
      <c r="N2" s="339"/>
      <c r="O2" s="339"/>
      <c r="P2" s="339"/>
      <c r="Q2" s="340"/>
    </row>
    <row r="3" spans="1:17" ht="15.75">
      <c r="A3" s="91"/>
      <c r="B3" s="338" t="s">
        <v>363</v>
      </c>
      <c r="C3" s="339"/>
      <c r="D3" s="339"/>
      <c r="E3" s="339"/>
      <c r="F3" s="339"/>
      <c r="G3" s="339"/>
      <c r="H3" s="340"/>
      <c r="I3" s="338"/>
      <c r="J3" s="339"/>
      <c r="K3" s="339"/>
      <c r="L3" s="339"/>
      <c r="M3" s="339"/>
      <c r="N3" s="339"/>
      <c r="O3" s="339"/>
      <c r="P3" s="339"/>
      <c r="Q3" s="340"/>
    </row>
    <row r="4" spans="1:17" ht="15.75">
      <c r="A4" s="92"/>
      <c r="B4" s="338" t="s">
        <v>357</v>
      </c>
      <c r="C4" s="339"/>
      <c r="D4" s="339"/>
      <c r="E4" s="339"/>
      <c r="F4" s="339"/>
      <c r="G4" s="339"/>
      <c r="H4" s="339"/>
      <c r="I4" s="339"/>
      <c r="J4" s="339"/>
      <c r="K4" s="339"/>
      <c r="L4" s="339"/>
      <c r="M4" s="339"/>
      <c r="N4" s="339"/>
      <c r="O4" s="339"/>
      <c r="P4" s="339"/>
      <c r="Q4" s="340"/>
    </row>
    <row r="5" spans="1:17">
      <c r="A5" s="333" t="s">
        <v>0</v>
      </c>
      <c r="B5" s="334" t="s">
        <v>4</v>
      </c>
      <c r="C5" s="335" t="s">
        <v>308</v>
      </c>
      <c r="D5" s="337" t="s">
        <v>309</v>
      </c>
      <c r="E5" s="334" t="s">
        <v>310</v>
      </c>
      <c r="F5" s="334"/>
      <c r="G5" s="334" t="s">
        <v>311</v>
      </c>
      <c r="H5" s="334"/>
      <c r="I5" s="334" t="s">
        <v>312</v>
      </c>
      <c r="J5" s="334"/>
      <c r="K5" s="334" t="s">
        <v>313</v>
      </c>
      <c r="L5" s="334"/>
      <c r="M5" s="334" t="s">
        <v>314</v>
      </c>
      <c r="N5" s="334"/>
      <c r="O5" s="334" t="s">
        <v>315</v>
      </c>
      <c r="P5" s="334"/>
      <c r="Q5" s="344" t="s">
        <v>316</v>
      </c>
    </row>
    <row r="6" spans="1:17">
      <c r="A6" s="333"/>
      <c r="B6" s="334"/>
      <c r="C6" s="336"/>
      <c r="D6" s="337"/>
      <c r="E6" s="93" t="s">
        <v>317</v>
      </c>
      <c r="F6" s="94" t="s">
        <v>318</v>
      </c>
      <c r="G6" s="93" t="s">
        <v>317</v>
      </c>
      <c r="H6" s="94" t="s">
        <v>318</v>
      </c>
      <c r="I6" s="93" t="s">
        <v>317</v>
      </c>
      <c r="J6" s="94" t="s">
        <v>318</v>
      </c>
      <c r="K6" s="93" t="s">
        <v>317</v>
      </c>
      <c r="L6" s="94" t="s">
        <v>318</v>
      </c>
      <c r="M6" s="93" t="s">
        <v>317</v>
      </c>
      <c r="N6" s="94" t="s">
        <v>318</v>
      </c>
      <c r="O6" s="93" t="s">
        <v>317</v>
      </c>
      <c r="P6" s="94" t="s">
        <v>318</v>
      </c>
      <c r="Q6" s="344"/>
    </row>
    <row r="7" spans="1:17">
      <c r="A7" s="199" t="str">
        <f>'PLANILHA ORÇAMENTÁRIA'!$A$6</f>
        <v>010000</v>
      </c>
      <c r="B7" s="95" t="str">
        <f>'PLANILHA ORÇAMENTÁRIA'!B6</f>
        <v>INSTALAÇÃO DOS SERVIÇOS DE ENGENHARIA</v>
      </c>
      <c r="C7" s="96">
        <f>'PLANILHA ORÇAMENTÁRIA'!G19</f>
        <v>8237.0468808000005</v>
      </c>
      <c r="D7" s="97">
        <f t="shared" ref="D7:D19" si="0">C7/$C$21</f>
        <v>1.7025137151568222E-2</v>
      </c>
      <c r="E7" s="98">
        <v>1</v>
      </c>
      <c r="F7" s="96">
        <f t="shared" ref="F7:F19" si="1">C7*E7</f>
        <v>8237.0468808000005</v>
      </c>
      <c r="G7" s="98"/>
      <c r="H7" s="96">
        <f t="shared" ref="H7:H19" si="2">C7*G7</f>
        <v>0</v>
      </c>
      <c r="I7" s="98"/>
      <c r="J7" s="96">
        <f t="shared" ref="J7:J19" si="3">C7*I7</f>
        <v>0</v>
      </c>
      <c r="K7" s="98"/>
      <c r="L7" s="96">
        <f t="shared" ref="L7:L19" si="4">C7*K7</f>
        <v>0</v>
      </c>
      <c r="M7" s="98"/>
      <c r="N7" s="96">
        <f t="shared" ref="N7:N19" si="5">C7*M7</f>
        <v>0</v>
      </c>
      <c r="O7" s="98"/>
      <c r="P7" s="96">
        <f t="shared" ref="P7:P19" si="6">C7*O7</f>
        <v>0</v>
      </c>
      <c r="Q7" s="96">
        <f t="shared" ref="Q7:Q19" si="7">F7+H7+J7+L7+N7+P7</f>
        <v>8237.0468808000005</v>
      </c>
    </row>
    <row r="8" spans="1:17">
      <c r="A8" s="199" t="str">
        <f>'PLANILHA ORÇAMENTÁRIA'!$A$20</f>
        <v>030000</v>
      </c>
      <c r="B8" s="99" t="str">
        <f>'PLANILHA ORÇAMENTÁRIA'!B20</f>
        <v>TRABALHOS EM TERRA</v>
      </c>
      <c r="C8" s="96">
        <f>'PLANILHA ORÇAMENTÁRIA'!G36</f>
        <v>7506.2130861600008</v>
      </c>
      <c r="D8" s="97">
        <f t="shared" si="0"/>
        <v>1.5514578116418166E-2</v>
      </c>
      <c r="E8" s="100">
        <v>1</v>
      </c>
      <c r="F8" s="96">
        <f t="shared" si="1"/>
        <v>7506.2130861600008</v>
      </c>
      <c r="G8" s="100">
        <v>0</v>
      </c>
      <c r="H8" s="96">
        <f t="shared" si="2"/>
        <v>0</v>
      </c>
      <c r="I8" s="100"/>
      <c r="J8" s="96">
        <f t="shared" si="3"/>
        <v>0</v>
      </c>
      <c r="K8" s="100"/>
      <c r="L8" s="96">
        <f t="shared" si="4"/>
        <v>0</v>
      </c>
      <c r="M8" s="100"/>
      <c r="N8" s="96">
        <f t="shared" si="5"/>
        <v>0</v>
      </c>
      <c r="O8" s="100"/>
      <c r="P8" s="96">
        <f t="shared" si="6"/>
        <v>0</v>
      </c>
      <c r="Q8" s="96">
        <f t="shared" si="7"/>
        <v>7506.2130861600008</v>
      </c>
    </row>
    <row r="9" spans="1:17">
      <c r="A9" s="200" t="str">
        <f>'PLANILHA ORÇAMENTÁRIA'!$A$37</f>
        <v>040000</v>
      </c>
      <c r="B9" s="99" t="str">
        <f>'PLANILHA ORÇAMENTÁRIA'!B37</f>
        <v>SONDAGEM, FUNDAÇÕES, MUROS E CONTENÇÕES</v>
      </c>
      <c r="C9" s="96">
        <f>'PLANILHA ORÇAMENTÁRIA'!G56</f>
        <v>39579.615649439998</v>
      </c>
      <c r="D9" s="97">
        <f t="shared" si="0"/>
        <v>8.1807035286974875E-2</v>
      </c>
      <c r="E9" s="100">
        <v>1</v>
      </c>
      <c r="F9" s="96">
        <f t="shared" si="1"/>
        <v>39579.615649439998</v>
      </c>
      <c r="G9" s="100"/>
      <c r="H9" s="96">
        <f t="shared" si="2"/>
        <v>0</v>
      </c>
      <c r="I9" s="100"/>
      <c r="J9" s="96">
        <f t="shared" si="3"/>
        <v>0</v>
      </c>
      <c r="K9" s="100"/>
      <c r="L9" s="96">
        <f t="shared" si="4"/>
        <v>0</v>
      </c>
      <c r="M9" s="100"/>
      <c r="N9" s="96">
        <f t="shared" si="5"/>
        <v>0</v>
      </c>
      <c r="O9" s="100"/>
      <c r="P9" s="96">
        <f t="shared" si="6"/>
        <v>0</v>
      </c>
      <c r="Q9" s="96">
        <f t="shared" si="7"/>
        <v>39579.615649439998</v>
      </c>
    </row>
    <row r="10" spans="1:17">
      <c r="A10" s="199" t="str">
        <f>'PLANILHA ORÇAMENTÁRIA'!$A$57</f>
        <v>050000</v>
      </c>
      <c r="B10" s="99" t="str">
        <f>'PLANILHA ORÇAMENTÁRIA'!B57</f>
        <v>SUPERESTRUTURA</v>
      </c>
      <c r="C10" s="96">
        <f>'PLANILHA ORÇAMENTÁRIA'!G74</f>
        <v>126347.42988216001</v>
      </c>
      <c r="D10" s="97">
        <f t="shared" si="0"/>
        <v>0.26114727202851679</v>
      </c>
      <c r="E10" s="100"/>
      <c r="F10" s="96">
        <f t="shared" si="1"/>
        <v>0</v>
      </c>
      <c r="G10" s="100">
        <v>0.5</v>
      </c>
      <c r="H10" s="96">
        <f t="shared" si="2"/>
        <v>63173.714941080005</v>
      </c>
      <c r="I10" s="100">
        <v>0.25</v>
      </c>
      <c r="J10" s="96">
        <f t="shared" si="3"/>
        <v>31586.857470540002</v>
      </c>
      <c r="K10" s="100">
        <v>0.25</v>
      </c>
      <c r="L10" s="96">
        <f t="shared" si="4"/>
        <v>31586.857470540002</v>
      </c>
      <c r="M10" s="100"/>
      <c r="N10" s="96">
        <f t="shared" si="5"/>
        <v>0</v>
      </c>
      <c r="O10" s="100"/>
      <c r="P10" s="96">
        <f t="shared" si="6"/>
        <v>0</v>
      </c>
      <c r="Q10" s="96">
        <f t="shared" si="7"/>
        <v>126347.42988216001</v>
      </c>
    </row>
    <row r="11" spans="1:17">
      <c r="A11" s="200" t="str">
        <f>'PLANILHA ORÇAMENTÁRIA'!$A$75</f>
        <v>060000</v>
      </c>
      <c r="B11" s="99" t="str">
        <f>'PLANILHA ORÇAMENTÁRIA'!B75</f>
        <v>ALVENARIA</v>
      </c>
      <c r="C11" s="96">
        <f>'PLANILHA ORÇAMENTÁRIA'!G80</f>
        <v>29645.223274800002</v>
      </c>
      <c r="D11" s="97">
        <f t="shared" si="0"/>
        <v>6.1273657834676983E-2</v>
      </c>
      <c r="E11" s="100"/>
      <c r="F11" s="96">
        <f t="shared" si="1"/>
        <v>0</v>
      </c>
      <c r="G11" s="100"/>
      <c r="H11" s="96">
        <f t="shared" si="2"/>
        <v>0</v>
      </c>
      <c r="I11" s="100">
        <v>0.5</v>
      </c>
      <c r="J11" s="96">
        <f t="shared" si="3"/>
        <v>14822.611637400001</v>
      </c>
      <c r="K11" s="100">
        <v>0.5</v>
      </c>
      <c r="L11" s="96">
        <f t="shared" si="4"/>
        <v>14822.611637400001</v>
      </c>
      <c r="M11" s="100"/>
      <c r="N11" s="96">
        <f t="shared" si="5"/>
        <v>0</v>
      </c>
      <c r="O11" s="100"/>
      <c r="P11" s="96">
        <f t="shared" si="6"/>
        <v>0</v>
      </c>
      <c r="Q11" s="96">
        <f t="shared" si="7"/>
        <v>29645.223274800002</v>
      </c>
    </row>
    <row r="12" spans="1:17">
      <c r="A12" s="199" t="str">
        <f>'PLANILHA ORÇAMENTÁRIA'!$A$81</f>
        <v>070000</v>
      </c>
      <c r="B12" s="99" t="str">
        <f>'PLANILHA ORÇAMENTÁRIA'!B81</f>
        <v>COBERTURA E FORRO</v>
      </c>
      <c r="C12" s="96">
        <f>'PLANILHA ORÇAMENTÁRIA'!G116</f>
        <v>65882.939699520008</v>
      </c>
      <c r="D12" s="97">
        <f t="shared" si="0"/>
        <v>0.13617332771862145</v>
      </c>
      <c r="E12" s="100"/>
      <c r="F12" s="96">
        <f t="shared" si="1"/>
        <v>0</v>
      </c>
      <c r="G12" s="100"/>
      <c r="H12" s="96">
        <f t="shared" si="2"/>
        <v>0</v>
      </c>
      <c r="I12" s="100"/>
      <c r="J12" s="96">
        <f t="shared" si="3"/>
        <v>0</v>
      </c>
      <c r="K12" s="100"/>
      <c r="L12" s="96">
        <f t="shared" si="4"/>
        <v>0</v>
      </c>
      <c r="M12" s="100">
        <v>1</v>
      </c>
      <c r="N12" s="96">
        <f t="shared" si="5"/>
        <v>65882.939699520008</v>
      </c>
      <c r="O12" s="100"/>
      <c r="P12" s="96">
        <f t="shared" si="6"/>
        <v>0</v>
      </c>
      <c r="Q12" s="96">
        <f t="shared" si="7"/>
        <v>65882.939699520008</v>
      </c>
    </row>
    <row r="13" spans="1:17">
      <c r="A13" s="200">
        <f>'PLANILHA ORÇAMENTÁRIA'!$A$118</f>
        <v>100000</v>
      </c>
      <c r="B13" s="99" t="str">
        <f>'PLANILHA ORÇAMENTÁRIA'!B118</f>
        <v>INSTALAÇÃO ELÉTRICA</v>
      </c>
      <c r="C13" s="96">
        <f>'PLANILHA ORÇAMENTÁRIA'!G191</f>
        <v>9251.6554080000024</v>
      </c>
      <c r="D13" s="97">
        <f t="shared" si="0"/>
        <v>1.9122229663084075E-2</v>
      </c>
      <c r="E13" s="100"/>
      <c r="F13" s="96">
        <f t="shared" si="1"/>
        <v>0</v>
      </c>
      <c r="G13" s="100"/>
      <c r="H13" s="96">
        <f t="shared" si="2"/>
        <v>0</v>
      </c>
      <c r="I13" s="100">
        <v>0.25</v>
      </c>
      <c r="J13" s="96">
        <f t="shared" si="3"/>
        <v>2312.9138520000006</v>
      </c>
      <c r="K13" s="100">
        <v>0.25</v>
      </c>
      <c r="L13" s="96">
        <f t="shared" si="4"/>
        <v>2312.9138520000006</v>
      </c>
      <c r="M13" s="100">
        <v>0.25</v>
      </c>
      <c r="N13" s="96">
        <f t="shared" si="5"/>
        <v>2312.9138520000006</v>
      </c>
      <c r="O13" s="100">
        <v>0.25</v>
      </c>
      <c r="P13" s="96">
        <f t="shared" si="6"/>
        <v>2312.9138520000006</v>
      </c>
      <c r="Q13" s="96">
        <f t="shared" si="7"/>
        <v>9251.6554080000024</v>
      </c>
    </row>
    <row r="14" spans="1:17">
      <c r="A14" s="199">
        <f>'PLANILHA ORÇAMENTÁRIA'!$A$192</f>
        <v>110000</v>
      </c>
      <c r="B14" s="99" t="str">
        <f>'PLANILHA ORÇAMENTÁRIA'!B192</f>
        <v>ESQUADRIAS DE MADEIRA</v>
      </c>
      <c r="C14" s="96">
        <f>'PLANILHA ORÇAMENTÁRIA'!G199</f>
        <v>2596.9947840000004</v>
      </c>
      <c r="D14" s="97">
        <f t="shared" si="0"/>
        <v>5.3677237752000166E-3</v>
      </c>
      <c r="E14" s="100"/>
      <c r="F14" s="96">
        <f t="shared" si="1"/>
        <v>0</v>
      </c>
      <c r="G14" s="100"/>
      <c r="H14" s="96">
        <f t="shared" si="2"/>
        <v>0</v>
      </c>
      <c r="I14" s="100"/>
      <c r="J14" s="96">
        <f t="shared" si="3"/>
        <v>0</v>
      </c>
      <c r="K14" s="100"/>
      <c r="L14" s="96">
        <f t="shared" si="4"/>
        <v>0</v>
      </c>
      <c r="M14" s="100">
        <v>1</v>
      </c>
      <c r="N14" s="96">
        <f t="shared" si="5"/>
        <v>2596.9947840000004</v>
      </c>
      <c r="O14" s="100"/>
      <c r="P14" s="96">
        <f t="shared" si="6"/>
        <v>0</v>
      </c>
      <c r="Q14" s="96">
        <f t="shared" si="7"/>
        <v>2596.9947840000004</v>
      </c>
    </row>
    <row r="15" spans="1:17">
      <c r="A15" s="200" t="str">
        <f>'PLANILHA ORÇAMENTÁRIA'!$A$200</f>
        <v>120000</v>
      </c>
      <c r="B15" s="99" t="str">
        <f>'PLANILHA ORÇAMENTÁRIA'!B200</f>
        <v>ESQUADRIAS METÁLICAS</v>
      </c>
      <c r="C15" s="96">
        <f>'PLANILHA ORÇAMENTÁRIA'!G209</f>
        <v>38500.690219200005</v>
      </c>
      <c r="D15" s="97">
        <f t="shared" si="0"/>
        <v>7.9577006286051355E-2</v>
      </c>
      <c r="E15" s="100"/>
      <c r="F15" s="96">
        <f t="shared" si="1"/>
        <v>0</v>
      </c>
      <c r="G15" s="100"/>
      <c r="H15" s="96">
        <f t="shared" si="2"/>
        <v>0</v>
      </c>
      <c r="I15" s="100"/>
      <c r="J15" s="96">
        <f t="shared" si="3"/>
        <v>0</v>
      </c>
      <c r="K15" s="100"/>
      <c r="L15" s="96">
        <f t="shared" si="4"/>
        <v>0</v>
      </c>
      <c r="M15" s="100">
        <v>1</v>
      </c>
      <c r="N15" s="96">
        <f t="shared" si="5"/>
        <v>38500.690219200005</v>
      </c>
      <c r="O15" s="100"/>
      <c r="P15" s="96">
        <f t="shared" si="6"/>
        <v>0</v>
      </c>
      <c r="Q15" s="96">
        <f t="shared" si="7"/>
        <v>38500.690219200005</v>
      </c>
    </row>
    <row r="16" spans="1:17">
      <c r="A16" s="200">
        <f>'PLANILHA ORÇAMENTÁRIA'!$A$210</f>
        <v>140000</v>
      </c>
      <c r="B16" s="99" t="str">
        <f>'PLANILHA ORÇAMENTÁRIA'!B210</f>
        <v>REVESTIMENTO</v>
      </c>
      <c r="C16" s="96">
        <f>'PLANILHA ORÇAMENTÁRIA'!G221</f>
        <v>44700.178419360003</v>
      </c>
      <c r="D16" s="97">
        <f t="shared" si="0"/>
        <v>9.2390717122549815E-2</v>
      </c>
      <c r="E16" s="100"/>
      <c r="F16" s="96">
        <f t="shared" si="1"/>
        <v>0</v>
      </c>
      <c r="G16" s="100"/>
      <c r="H16" s="96">
        <f t="shared" si="2"/>
        <v>0</v>
      </c>
      <c r="I16" s="100"/>
      <c r="J16" s="96">
        <f t="shared" si="3"/>
        <v>0</v>
      </c>
      <c r="K16" s="100">
        <v>0.4</v>
      </c>
      <c r="L16" s="96">
        <f t="shared" si="4"/>
        <v>17880.071367744004</v>
      </c>
      <c r="M16" s="100">
        <v>0.3</v>
      </c>
      <c r="N16" s="96">
        <f t="shared" si="5"/>
        <v>13410.053525808</v>
      </c>
      <c r="O16" s="100">
        <v>0.3</v>
      </c>
      <c r="P16" s="96">
        <f t="shared" si="6"/>
        <v>13410.053525808</v>
      </c>
      <c r="Q16" s="96">
        <f t="shared" si="7"/>
        <v>44700.178419360003</v>
      </c>
    </row>
    <row r="17" spans="1:17">
      <c r="A17" s="199">
        <f>'PLANILHA ORÇAMENTÁRIA'!A222</f>
        <v>150000</v>
      </c>
      <c r="B17" s="99" t="str">
        <f>'PLANILHA ORÇAMENTÁRIA'!B222</f>
        <v>PISOS E RODAPÉS</v>
      </c>
      <c r="C17" s="96">
        <f>'PLANILHA ORÇAMENTÁRIA'!G245</f>
        <v>81040.250532959995</v>
      </c>
      <c r="D17" s="97">
        <f t="shared" si="0"/>
        <v>0.16750194579287039</v>
      </c>
      <c r="E17" s="100"/>
      <c r="F17" s="96">
        <f t="shared" si="1"/>
        <v>0</v>
      </c>
      <c r="G17" s="100"/>
      <c r="H17" s="96">
        <f t="shared" si="2"/>
        <v>0</v>
      </c>
      <c r="I17" s="100"/>
      <c r="J17" s="96">
        <f t="shared" si="3"/>
        <v>0</v>
      </c>
      <c r="K17" s="100"/>
      <c r="L17" s="96">
        <f t="shared" si="4"/>
        <v>0</v>
      </c>
      <c r="M17" s="100">
        <v>0.5</v>
      </c>
      <c r="N17" s="96">
        <f t="shared" si="5"/>
        <v>40520.125266479998</v>
      </c>
      <c r="O17" s="100">
        <v>0.5</v>
      </c>
      <c r="P17" s="96">
        <f t="shared" si="6"/>
        <v>40520.125266479998</v>
      </c>
      <c r="Q17" s="96">
        <f t="shared" si="7"/>
        <v>81040.250532959995</v>
      </c>
    </row>
    <row r="18" spans="1:17">
      <c r="A18" s="201">
        <f>'PLANILHA ORÇAMENTÁRIA'!A246</f>
        <v>170000</v>
      </c>
      <c r="B18" s="99" t="str">
        <f>'PLANILHA ORÇAMENTÁRIA'!B246</f>
        <v>PINTURA</v>
      </c>
      <c r="C18" s="96">
        <f>'PLANILHA ORÇAMENTÁRIA'!G262</f>
        <v>28171.331223840003</v>
      </c>
      <c r="D18" s="97">
        <f t="shared" si="0"/>
        <v>5.8227273046860518E-2</v>
      </c>
      <c r="E18" s="100"/>
      <c r="F18" s="96">
        <f t="shared" si="1"/>
        <v>0</v>
      </c>
      <c r="G18" s="100"/>
      <c r="H18" s="96">
        <f t="shared" si="2"/>
        <v>0</v>
      </c>
      <c r="I18" s="100"/>
      <c r="J18" s="96">
        <f t="shared" si="3"/>
        <v>0</v>
      </c>
      <c r="K18" s="100"/>
      <c r="L18" s="96">
        <f t="shared" si="4"/>
        <v>0</v>
      </c>
      <c r="M18" s="100"/>
      <c r="N18" s="96">
        <f t="shared" si="5"/>
        <v>0</v>
      </c>
      <c r="O18" s="100">
        <v>1</v>
      </c>
      <c r="P18" s="96">
        <f t="shared" si="6"/>
        <v>28171.331223840003</v>
      </c>
      <c r="Q18" s="96">
        <f t="shared" si="7"/>
        <v>28171.331223840003</v>
      </c>
    </row>
    <row r="19" spans="1:17">
      <c r="A19" s="199" t="str">
        <f>'PLANILHA ORÇAMENTÁRIA'!A263</f>
        <v>230000</v>
      </c>
      <c r="B19" s="99" t="str">
        <f>'PLANILHA ORÇAMENTÁRIA'!B263</f>
        <v>LIMPEZA</v>
      </c>
      <c r="C19" s="96">
        <f>'PLANILHA ORÇAMENTÁRIA'!G268</f>
        <v>2357.2018396800004</v>
      </c>
      <c r="D19" s="97">
        <f t="shared" si="0"/>
        <v>4.872096176607321E-3</v>
      </c>
      <c r="E19" s="100"/>
      <c r="F19" s="96">
        <f t="shared" si="1"/>
        <v>0</v>
      </c>
      <c r="G19" s="100"/>
      <c r="H19" s="96">
        <f t="shared" si="2"/>
        <v>0</v>
      </c>
      <c r="I19" s="100"/>
      <c r="J19" s="96">
        <f t="shared" si="3"/>
        <v>0</v>
      </c>
      <c r="K19" s="100"/>
      <c r="L19" s="96">
        <f t="shared" si="4"/>
        <v>0</v>
      </c>
      <c r="M19" s="100"/>
      <c r="N19" s="96">
        <f t="shared" si="5"/>
        <v>0</v>
      </c>
      <c r="O19" s="100">
        <v>1</v>
      </c>
      <c r="P19" s="96">
        <f t="shared" si="6"/>
        <v>2357.2018396800004</v>
      </c>
      <c r="Q19" s="96">
        <f t="shared" si="7"/>
        <v>2357.2018396800004</v>
      </c>
    </row>
    <row r="20" spans="1:17" ht="15.75">
      <c r="A20" s="329" t="s">
        <v>319</v>
      </c>
      <c r="B20" s="329"/>
      <c r="C20" s="101"/>
      <c r="D20" s="102"/>
      <c r="E20" s="100">
        <f>F20/C21</f>
        <v>0.11434675055496127</v>
      </c>
      <c r="F20" s="101">
        <f>SUM(F7:F19)</f>
        <v>55322.875616400001</v>
      </c>
      <c r="G20" s="102">
        <f>H20/C21</f>
        <v>0.13057363601425839</v>
      </c>
      <c r="H20" s="101">
        <f>SUM(H7:H19)</f>
        <v>63173.714941080005</v>
      </c>
      <c r="I20" s="102">
        <f>J20/C21</f>
        <v>0.10070420434023872</v>
      </c>
      <c r="J20" s="101">
        <f>SUM(J7:J19)</f>
        <v>48722.382959940005</v>
      </c>
      <c r="K20" s="102">
        <f>L20/C21</f>
        <v>0.13766049118925866</v>
      </c>
      <c r="L20" s="101">
        <f>SUM(L7:L19)</f>
        <v>66602.454327684012</v>
      </c>
      <c r="M20" s="102">
        <f>N20/C21</f>
        <v>0.33736680322884399</v>
      </c>
      <c r="N20" s="101">
        <f>SUM(N7:N19)</f>
        <v>163223.717347008</v>
      </c>
      <c r="O20" s="102">
        <f>P20/C21</f>
        <v>0.179348114672439</v>
      </c>
      <c r="P20" s="101">
        <f>SUM(P7:P19)</f>
        <v>86771.625707808009</v>
      </c>
      <c r="Q20" s="101">
        <f>SUM(Q7:Q19)</f>
        <v>483816.77089992003</v>
      </c>
    </row>
    <row r="21" spans="1:17" ht="15.75">
      <c r="A21" s="329" t="s">
        <v>320</v>
      </c>
      <c r="B21" s="329"/>
      <c r="C21" s="103">
        <f>SUM(C7:C19)</f>
        <v>483816.77089992003</v>
      </c>
      <c r="D21" s="104">
        <f>SUM(D7:D20)</f>
        <v>1</v>
      </c>
      <c r="E21" s="100">
        <f>F21/C21</f>
        <v>0.11434675055496127</v>
      </c>
      <c r="F21" s="101">
        <f>F20</f>
        <v>55322.875616400001</v>
      </c>
      <c r="G21" s="100">
        <f>H21/C21</f>
        <v>0.24492038656921966</v>
      </c>
      <c r="H21" s="101">
        <f>F21+H20</f>
        <v>118496.59055748</v>
      </c>
      <c r="I21" s="100">
        <f>J21/C21</f>
        <v>0.34562459090945835</v>
      </c>
      <c r="J21" s="101">
        <f>H21+J20</f>
        <v>167218.97351742</v>
      </c>
      <c r="K21" s="100">
        <f>L21/C21</f>
        <v>0.48328508209871701</v>
      </c>
      <c r="L21" s="101">
        <f>J21+L20</f>
        <v>233821.42784510402</v>
      </c>
      <c r="M21" s="100">
        <f>N21/C21</f>
        <v>0.82065188532756095</v>
      </c>
      <c r="N21" s="101">
        <f>L21+N20</f>
        <v>397045.14519211202</v>
      </c>
      <c r="O21" s="105">
        <f>P21/C21</f>
        <v>1</v>
      </c>
      <c r="P21" s="101">
        <f>N21+P20</f>
        <v>483816.77089992003</v>
      </c>
      <c r="Q21" s="103">
        <f>Q20</f>
        <v>483816.77089992003</v>
      </c>
    </row>
    <row r="22" spans="1:17">
      <c r="A22" s="330"/>
      <c r="B22" s="331"/>
      <c r="C22" s="331"/>
      <c r="D22" s="331"/>
      <c r="E22" s="331"/>
      <c r="F22" s="331"/>
      <c r="G22" s="331"/>
      <c r="H22" s="331"/>
      <c r="I22" s="331"/>
      <c r="J22" s="331"/>
      <c r="K22" s="331"/>
      <c r="L22" s="331"/>
      <c r="M22" s="331"/>
      <c r="N22" s="331"/>
      <c r="O22" s="331"/>
      <c r="P22" s="331"/>
      <c r="Q22" s="332"/>
    </row>
    <row r="23" spans="1:17" ht="50.25" customHeight="1">
      <c r="A23" s="326" t="s">
        <v>352</v>
      </c>
      <c r="B23" s="327"/>
      <c r="C23" s="327"/>
      <c r="D23" s="327"/>
      <c r="E23" s="327"/>
      <c r="F23" s="327"/>
      <c r="G23" s="327"/>
      <c r="H23" s="327"/>
      <c r="I23" s="327"/>
      <c r="J23" s="327"/>
      <c r="K23" s="214" t="s">
        <v>350</v>
      </c>
      <c r="L23" s="214"/>
      <c r="M23" s="214"/>
      <c r="N23" s="214"/>
      <c r="O23" s="214"/>
      <c r="P23" s="214"/>
      <c r="Q23" s="215"/>
    </row>
    <row r="24" spans="1:17" ht="85.5" customHeight="1">
      <c r="A24" s="326" t="s">
        <v>353</v>
      </c>
      <c r="B24" s="327"/>
      <c r="C24" s="327"/>
      <c r="D24" s="327"/>
      <c r="E24" s="327"/>
      <c r="F24" s="327"/>
      <c r="G24" s="327"/>
      <c r="H24" s="327"/>
      <c r="I24" s="327"/>
      <c r="J24" s="327"/>
      <c r="K24" s="328" t="s">
        <v>138</v>
      </c>
      <c r="L24" s="328"/>
      <c r="M24" s="328"/>
      <c r="N24" s="325">
        <v>45929</v>
      </c>
      <c r="O24" s="325"/>
      <c r="P24" s="325"/>
      <c r="Q24" s="215"/>
    </row>
  </sheetData>
  <mergeCells count="24">
    <mergeCell ref="E5:F5"/>
    <mergeCell ref="G5:H5"/>
    <mergeCell ref="B4:Q4"/>
    <mergeCell ref="A1:Q1"/>
    <mergeCell ref="B2:H2"/>
    <mergeCell ref="I2:Q2"/>
    <mergeCell ref="B3:H3"/>
    <mergeCell ref="I3:Q3"/>
    <mergeCell ref="I5:J5"/>
    <mergeCell ref="K5:L5"/>
    <mergeCell ref="M5:N5"/>
    <mergeCell ref="O5:P5"/>
    <mergeCell ref="Q5:Q6"/>
    <mergeCell ref="A20:B20"/>
    <mergeCell ref="A5:A6"/>
    <mergeCell ref="B5:B6"/>
    <mergeCell ref="C5:C6"/>
    <mergeCell ref="D5:D6"/>
    <mergeCell ref="N24:P24"/>
    <mergeCell ref="A23:J23"/>
    <mergeCell ref="A24:J24"/>
    <mergeCell ref="K24:M24"/>
    <mergeCell ref="A21:B21"/>
    <mergeCell ref="A22:Q22"/>
  </mergeCells>
  <pageMargins left="0.51181102362204722" right="0.51181102362204722" top="1.3779527559055118" bottom="0.78740157480314965" header="0.31496062992125984" footer="0.31496062992125984"/>
  <pageSetup paperSize="9" scale="67" fitToHeight="0" orientation="landscape" horizontalDpi="360" verticalDpi="360"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BDI</vt:lpstr>
      <vt:lpstr>MEMÓRIA DE CALCULO</vt:lpstr>
      <vt:lpstr>PLANILHA ORÇAMENTÁRIA</vt:lpstr>
      <vt:lpstr>CRONOGRAMA </vt:lpstr>
      <vt:lpstr>BDI!Area_de_impressao</vt:lpstr>
      <vt:lpstr>'MEMÓRIA DE CALCULO'!Area_de_impressao</vt:lpstr>
      <vt:lpstr>'PLANILHA ORÇAMENTÁRIA'!Area_de_impressao</vt:lpstr>
      <vt:lpstr>'MEMÓRIA DE CALCULO'!Titulos_de_impressao</vt:lpstr>
      <vt:lpstr>'PLANILHA ORÇAMENTÁRIA'!Titulos_de_impressao</vt:lpstr>
    </vt:vector>
  </TitlesOfParts>
  <Company>Setop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Setop</dc:creator>
  <cp:lastModifiedBy>Licita2024</cp:lastModifiedBy>
  <cp:lastPrinted>2025-10-31T12:05:11Z</cp:lastPrinted>
  <dcterms:created xsi:type="dcterms:W3CDTF">2006-09-22T13:55:22Z</dcterms:created>
  <dcterms:modified xsi:type="dcterms:W3CDTF">2026-02-04T16:14:35Z</dcterms:modified>
</cp:coreProperties>
</file>