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/>
  </bookViews>
  <sheets>
    <sheet name="PLANILHA ORÇAMENTARIA" sheetId="1" r:id="rId1"/>
    <sheet name="CRONOGRAMA FISICO-FINANCEIRO" sheetId="2" r:id="rId2"/>
  </sheets>
  <definedNames>
    <definedName name="__xlnm.Print_Area" localSheetId="0">'PLANILHA ORÇAMENTARIA'!$A$1:$R$262</definedName>
    <definedName name="_xlnm.Print_Area" localSheetId="0">'PLANILHA ORÇAMENTARIA'!$A$1:$R$262</definedName>
  </definedNames>
  <calcPr calcId="144525" iterateDelta="1E-4"/>
</workbook>
</file>

<file path=xl/calcChain.xml><?xml version="1.0" encoding="utf-8"?>
<calcChain xmlns="http://schemas.openxmlformats.org/spreadsheetml/2006/main">
  <c r="C9" i="2" l="1"/>
  <c r="J9" i="2"/>
  <c r="N9" i="2"/>
  <c r="H10" i="2"/>
  <c r="J10" i="2"/>
  <c r="C11" i="2"/>
  <c r="N11" i="2" s="1"/>
  <c r="D11" i="2"/>
  <c r="E11" i="2"/>
  <c r="F11" i="2"/>
  <c r="G11" i="2"/>
  <c r="J11" i="2"/>
  <c r="K11" i="2" s="1"/>
  <c r="K12" i="2" s="1"/>
  <c r="H12" i="2"/>
  <c r="J12" i="2"/>
  <c r="C13" i="2"/>
  <c r="G13" i="2"/>
  <c r="N13" i="2" s="1"/>
  <c r="J13" i="2"/>
  <c r="H14" i="2"/>
  <c r="J14" i="2"/>
  <c r="C16" i="2"/>
  <c r="C43" i="2" s="1"/>
  <c r="C44" i="2" s="1"/>
  <c r="D44" i="2" s="1"/>
  <c r="E44" i="2" s="1"/>
  <c r="F44" i="2" s="1"/>
  <c r="G44" i="2" s="1"/>
  <c r="D16" i="2"/>
  <c r="J16" i="2"/>
  <c r="I16" i="2" s="1"/>
  <c r="K16" i="2"/>
  <c r="H17" i="2"/>
  <c r="J17" i="2"/>
  <c r="D19" i="2"/>
  <c r="K19" i="2" s="1"/>
  <c r="E19" i="2"/>
  <c r="F19" i="2"/>
  <c r="G19" i="2"/>
  <c r="G43" i="2" s="1"/>
  <c r="I19" i="2"/>
  <c r="J19" i="2"/>
  <c r="N19" i="2"/>
  <c r="H20" i="2"/>
  <c r="J20" i="2"/>
  <c r="D22" i="2"/>
  <c r="E22" i="2"/>
  <c r="F22" i="2"/>
  <c r="F43" i="2" s="1"/>
  <c r="G22" i="2"/>
  <c r="H23" i="2"/>
  <c r="D25" i="2"/>
  <c r="E25" i="2"/>
  <c r="F25" i="2"/>
  <c r="G25" i="2"/>
  <c r="J27" i="2"/>
  <c r="I27" i="2" s="1"/>
  <c r="K27" i="2"/>
  <c r="N27" i="2"/>
  <c r="H28" i="2"/>
  <c r="J28" i="2"/>
  <c r="E30" i="2"/>
  <c r="N30" i="2" s="1"/>
  <c r="F30" i="2"/>
  <c r="G30" i="2"/>
  <c r="I30" i="2"/>
  <c r="J30" i="2"/>
  <c r="H31" i="2"/>
  <c r="J31" i="2"/>
  <c r="E35" i="2"/>
  <c r="F35" i="2"/>
  <c r="G35" i="2"/>
  <c r="K35" i="2" s="1"/>
  <c r="I35" i="2"/>
  <c r="J35" i="2"/>
  <c r="N35" i="2"/>
  <c r="J36" i="2"/>
  <c r="E38" i="2"/>
  <c r="F38" i="2"/>
  <c r="J38" i="2"/>
  <c r="N38" i="2"/>
  <c r="H39" i="2"/>
  <c r="J39" i="2"/>
  <c r="G41" i="2"/>
  <c r="K41" i="2" s="1"/>
  <c r="I41" i="2"/>
  <c r="J41" i="2"/>
  <c r="N41" i="2"/>
  <c r="H42" i="2"/>
  <c r="J42" i="2"/>
  <c r="D43" i="2"/>
  <c r="E43" i="2"/>
  <c r="H43" i="2"/>
  <c r="J44" i="2"/>
  <c r="H47" i="2"/>
  <c r="M47" i="2"/>
  <c r="J11" i="1"/>
  <c r="S12" i="1" s="1"/>
  <c r="P11" i="1"/>
  <c r="S11" i="1"/>
  <c r="J12" i="1"/>
  <c r="I10" i="1" s="1"/>
  <c r="J10" i="1" s="1"/>
  <c r="P12" i="1"/>
  <c r="J13" i="1"/>
  <c r="P13" i="1"/>
  <c r="J14" i="1"/>
  <c r="J15" i="1"/>
  <c r="J20" i="1"/>
  <c r="J21" i="1"/>
  <c r="J23" i="1"/>
  <c r="J27" i="1"/>
  <c r="J29" i="1"/>
  <c r="J30" i="1"/>
  <c r="J31" i="1"/>
  <c r="J32" i="1"/>
  <c r="J33" i="1"/>
  <c r="J34" i="1"/>
  <c r="J35" i="1"/>
  <c r="J36" i="1"/>
  <c r="J38" i="1"/>
  <c r="J39" i="1"/>
  <c r="J40" i="1"/>
  <c r="J41" i="1"/>
  <c r="J42" i="1"/>
  <c r="J43" i="1"/>
  <c r="J45" i="1"/>
  <c r="J46" i="1"/>
  <c r="J47" i="1"/>
  <c r="J48" i="1"/>
  <c r="J50" i="1"/>
  <c r="J51" i="1"/>
  <c r="J55" i="1"/>
  <c r="J56" i="1"/>
  <c r="I53" i="1" s="1"/>
  <c r="J53" i="1" s="1"/>
  <c r="J57" i="1"/>
  <c r="J58" i="1"/>
  <c r="J60" i="1"/>
  <c r="J61" i="1"/>
  <c r="J62" i="1"/>
  <c r="J63" i="1"/>
  <c r="J64" i="1"/>
  <c r="J66" i="1"/>
  <c r="I71" i="1"/>
  <c r="J71" i="1"/>
  <c r="P71" i="1"/>
  <c r="J72" i="1"/>
  <c r="P72" i="1"/>
  <c r="I74" i="1"/>
  <c r="J74" i="1" s="1"/>
  <c r="P74" i="1"/>
  <c r="J75" i="1"/>
  <c r="I76" i="1"/>
  <c r="J76" i="1" s="1"/>
  <c r="P76" i="1"/>
  <c r="J77" i="1"/>
  <c r="J78" i="1"/>
  <c r="J79" i="1"/>
  <c r="P79" i="1"/>
  <c r="I80" i="1"/>
  <c r="J80" i="1"/>
  <c r="P82" i="1"/>
  <c r="I82" i="1" s="1"/>
  <c r="J82" i="1" s="1"/>
  <c r="I83" i="1"/>
  <c r="J83" i="1" s="1"/>
  <c r="P83" i="1"/>
  <c r="J85" i="1"/>
  <c r="J86" i="1"/>
  <c r="J87" i="1"/>
  <c r="J88" i="1"/>
  <c r="P88" i="1"/>
  <c r="I90" i="1"/>
  <c r="J90" i="1" s="1"/>
  <c r="P90" i="1"/>
  <c r="I91" i="1"/>
  <c r="J91" i="1"/>
  <c r="P91" i="1"/>
  <c r="J93" i="1"/>
  <c r="J94" i="1"/>
  <c r="J97" i="1"/>
  <c r="J98" i="1"/>
  <c r="J100" i="1"/>
  <c r="I95" i="1" s="1"/>
  <c r="J95" i="1" s="1"/>
  <c r="J101" i="1"/>
  <c r="J102" i="1"/>
  <c r="J103" i="1"/>
  <c r="J104" i="1"/>
  <c r="J105" i="1"/>
  <c r="J106" i="1"/>
  <c r="J108" i="1"/>
  <c r="J109" i="1"/>
  <c r="J111" i="1"/>
  <c r="J112" i="1"/>
  <c r="J113" i="1"/>
  <c r="J114" i="1"/>
  <c r="J116" i="1"/>
  <c r="J117" i="1"/>
  <c r="J119" i="1"/>
  <c r="J120" i="1"/>
  <c r="J125" i="1"/>
  <c r="J126" i="1"/>
  <c r="P128" i="1"/>
  <c r="I128" i="1" s="1"/>
  <c r="J128" i="1" s="1"/>
  <c r="J129" i="1"/>
  <c r="J130" i="1"/>
  <c r="J132" i="1"/>
  <c r="J133" i="1"/>
  <c r="I135" i="1"/>
  <c r="J135" i="1" s="1"/>
  <c r="P135" i="1"/>
  <c r="J137" i="1"/>
  <c r="J138" i="1"/>
  <c r="J141" i="1"/>
  <c r="I139" i="1" s="1"/>
  <c r="J139" i="1" s="1"/>
  <c r="P141" i="1"/>
  <c r="P142" i="1"/>
  <c r="I142" i="1" s="1"/>
  <c r="J142" i="1" s="1"/>
  <c r="J144" i="1"/>
  <c r="J145" i="1"/>
  <c r="J146" i="1"/>
  <c r="J148" i="1"/>
  <c r="J149" i="1"/>
  <c r="J151" i="1"/>
  <c r="J153" i="1"/>
  <c r="J154" i="1"/>
  <c r="J158" i="1"/>
  <c r="P158" i="1"/>
  <c r="J159" i="1"/>
  <c r="P159" i="1"/>
  <c r="J161" i="1"/>
  <c r="J162" i="1"/>
  <c r="P162" i="1"/>
  <c r="J165" i="1"/>
  <c r="P165" i="1"/>
  <c r="J166" i="1"/>
  <c r="J167" i="1"/>
  <c r="P167" i="1"/>
  <c r="J168" i="1"/>
  <c r="J170" i="1"/>
  <c r="P170" i="1"/>
  <c r="J171" i="1"/>
  <c r="P171" i="1"/>
  <c r="J172" i="1"/>
  <c r="P172" i="1"/>
  <c r="J173" i="1"/>
  <c r="J174" i="1"/>
  <c r="J175" i="1"/>
  <c r="J176" i="1"/>
  <c r="I177" i="1"/>
  <c r="J177" i="1" s="1"/>
  <c r="J178" i="1"/>
  <c r="J179" i="1"/>
  <c r="J181" i="1"/>
  <c r="J183" i="1"/>
  <c r="P183" i="1"/>
  <c r="J184" i="1"/>
  <c r="I189" i="1"/>
  <c r="J189" i="1"/>
  <c r="P189" i="1"/>
  <c r="P190" i="1"/>
  <c r="I190" i="1" s="1"/>
  <c r="J190" i="1" s="1"/>
  <c r="J191" i="1"/>
  <c r="P192" i="1"/>
  <c r="I192" i="1" s="1"/>
  <c r="J192" i="1" s="1"/>
  <c r="P195" i="1"/>
  <c r="I195" i="1" s="1"/>
  <c r="J195" i="1" s="1"/>
  <c r="I196" i="1"/>
  <c r="J196" i="1" s="1"/>
  <c r="P196" i="1"/>
  <c r="I197" i="1"/>
  <c r="J197" i="1"/>
  <c r="P197" i="1"/>
  <c r="P198" i="1"/>
  <c r="I198" i="1" s="1"/>
  <c r="J198" i="1" s="1"/>
  <c r="I199" i="1"/>
  <c r="J199" i="1" s="1"/>
  <c r="J201" i="1"/>
  <c r="I202" i="1"/>
  <c r="J202" i="1" s="1"/>
  <c r="P202" i="1"/>
  <c r="I203" i="1"/>
  <c r="J203" i="1"/>
  <c r="P203" i="1"/>
  <c r="P204" i="1"/>
  <c r="I204" i="1" s="1"/>
  <c r="J204" i="1" s="1"/>
  <c r="P205" i="1"/>
  <c r="I205" i="1" s="1"/>
  <c r="J205" i="1" s="1"/>
  <c r="I206" i="1"/>
  <c r="J206" i="1" s="1"/>
  <c r="P206" i="1"/>
  <c r="I207" i="1"/>
  <c r="J207" i="1"/>
  <c r="P207" i="1"/>
  <c r="P208" i="1"/>
  <c r="I208" i="1" s="1"/>
  <c r="J208" i="1" s="1"/>
  <c r="J209" i="1"/>
  <c r="P211" i="1"/>
  <c r="I211" i="1" s="1"/>
  <c r="J211" i="1" s="1"/>
  <c r="P212" i="1"/>
  <c r="I212" i="1" s="1"/>
  <c r="J212" i="1" s="1"/>
  <c r="J213" i="1"/>
  <c r="J214" i="1"/>
  <c r="J215" i="1"/>
  <c r="J216" i="1"/>
  <c r="J217" i="1"/>
  <c r="J218" i="1"/>
  <c r="J220" i="1"/>
  <c r="I221" i="1"/>
  <c r="J221" i="1"/>
  <c r="P221" i="1"/>
  <c r="J222" i="1"/>
  <c r="J226" i="1"/>
  <c r="J227" i="1"/>
  <c r="J229" i="1"/>
  <c r="J230" i="1"/>
  <c r="J231" i="1"/>
  <c r="J233" i="1"/>
  <c r="J234" i="1"/>
  <c r="J235" i="1"/>
  <c r="J236" i="1"/>
  <c r="J237" i="1"/>
  <c r="J238" i="1"/>
  <c r="J239" i="1"/>
  <c r="J240" i="1"/>
  <c r="I241" i="1"/>
  <c r="J241" i="1"/>
  <c r="I242" i="1"/>
  <c r="J242" i="1" s="1"/>
  <c r="J244" i="1"/>
  <c r="J245" i="1"/>
  <c r="J246" i="1"/>
  <c r="J247" i="1"/>
  <c r="J248" i="1"/>
  <c r="I250" i="1"/>
  <c r="J250" i="1"/>
  <c r="I251" i="1"/>
  <c r="J251" i="1" s="1"/>
  <c r="I252" i="1"/>
  <c r="J252" i="1"/>
  <c r="I69" i="1" l="1"/>
  <c r="J69" i="1" s="1"/>
  <c r="J68" i="1" s="1"/>
  <c r="I187" i="1"/>
  <c r="J187" i="1" s="1"/>
  <c r="I224" i="1"/>
  <c r="J224" i="1" s="1"/>
  <c r="I156" i="1"/>
  <c r="J156" i="1" s="1"/>
  <c r="J8" i="1" s="1"/>
  <c r="I123" i="1"/>
  <c r="J123" i="1" s="1"/>
  <c r="N16" i="2"/>
  <c r="N47" i="2" s="1"/>
  <c r="O47" i="2" s="1"/>
  <c r="J17" i="1" l="1"/>
</calcChain>
</file>

<file path=xl/sharedStrings.xml><?xml version="1.0" encoding="utf-8"?>
<sst xmlns="http://schemas.openxmlformats.org/spreadsheetml/2006/main" count="1137" uniqueCount="543">
  <si>
    <t>PLANILHA ORÇAMENTÁRIA COM MATERIAIS</t>
  </si>
  <si>
    <t>Projeto: 101 SISTEMA SIMPLIFICADO DE ABASTECIMENTO DE ÁGUA_PSSAA_06/POR GRVIDADE</t>
  </si>
  <si>
    <t>PREFEITURA MUNICIPAL DE CARBONITA</t>
  </si>
  <si>
    <t>SINAPI/MG-01/2015</t>
  </si>
  <si>
    <t>COMUNIDADE DA LAGOA</t>
  </si>
  <si>
    <t>BDI SERVIÇOS</t>
  </si>
  <si>
    <t>BDI MAT</t>
  </si>
  <si>
    <t>BDI MATERIAIS</t>
  </si>
  <si>
    <t>BDI SERV</t>
  </si>
  <si>
    <t>inserir os preços SINAPI REFERENCIAL REGIONAL</t>
  </si>
  <si>
    <t>Cód. Tarefa</t>
  </si>
  <si>
    <t>CÓD SINAPI Ant</t>
  </si>
  <si>
    <t>CÓD NOVO</t>
  </si>
  <si>
    <t>Composição</t>
  </si>
  <si>
    <t>Descrição</t>
  </si>
  <si>
    <t>Unid</t>
  </si>
  <si>
    <t>Quant</t>
  </si>
  <si>
    <t>Valor Unitário</t>
  </si>
  <si>
    <t>Valor Parcial</t>
  </si>
  <si>
    <t>C/ BDI</t>
  </si>
  <si>
    <t>S/BDI</t>
  </si>
  <si>
    <t>001</t>
  </si>
  <si>
    <t>SISTEMA SIMPLIFICADO DE ABASTECIMENTO DE ÁGUA-PSSAA_06</t>
  </si>
  <si>
    <t>001.01</t>
  </si>
  <si>
    <t>CP0100000 - CANTEIRO, ADMINISTRAÇÃO LOCAL, MOBILIZAÇÃO</t>
  </si>
  <si>
    <t>UN</t>
  </si>
  <si>
    <t>001.01.01</t>
  </si>
  <si>
    <t>CP0110000</t>
  </si>
  <si>
    <t xml:space="preserve">CANTEIRO - Barracão </t>
  </si>
  <si>
    <t>M²</t>
  </si>
  <si>
    <t>001.01.02</t>
  </si>
  <si>
    <t xml:space="preserve">composicao </t>
  </si>
  <si>
    <t>CP0120000</t>
  </si>
  <si>
    <t>ADMINISTRAÇÃO LOCAL</t>
  </si>
  <si>
    <t>MÊS</t>
  </si>
  <si>
    <t>001.01.03</t>
  </si>
  <si>
    <t>CP0130000</t>
  </si>
  <si>
    <t xml:space="preserve">MOBILIZAÇÃO E DESMOBILIZAÇÃO </t>
  </si>
  <si>
    <t>GL</t>
  </si>
  <si>
    <t xml:space="preserve">PERFURAÇÃO DE POÇO </t>
  </si>
  <si>
    <t>PERFURAÇÃO DE POÇO INCLUINDO ESTUDOS HIDROGEOLÓGICOS E GEOFÍSICOS PARA LOCAÇÃO DE MANANCIAL - TIPO METASSEDIMENTO 150M</t>
  </si>
  <si>
    <t>M</t>
  </si>
  <si>
    <t>001.02</t>
  </si>
  <si>
    <t>SISTEMA SIMPLIFICADO TIPO</t>
  </si>
  <si>
    <t>001.02.01</t>
  </si>
  <si>
    <t>CP1010010-IMPLANTAÇAO DE ENERGIZAÇAO ELETRICA - SEM ABRIGO PARA EQUIPAMENTOS</t>
  </si>
  <si>
    <t>001.02.01.01</t>
  </si>
  <si>
    <t>SERVICOS PRELIMINARES</t>
  </si>
  <si>
    <t>001.02.01.01.01</t>
  </si>
  <si>
    <t>1R</t>
  </si>
  <si>
    <t>IC-030205</t>
  </si>
  <si>
    <t>LOCAÇAO MANUAL DA OBRA</t>
  </si>
  <si>
    <t>M2</t>
  </si>
  <si>
    <t>001.02.01.01.02</t>
  </si>
  <si>
    <t>IC-020209</t>
  </si>
  <si>
    <t>LIMPEZA MANUAL DO TERRENO</t>
  </si>
  <si>
    <t>001.02.01.02</t>
  </si>
  <si>
    <t>PROTECAO</t>
  </si>
  <si>
    <t>001.02.01.02.01</t>
  </si>
  <si>
    <t>74100/001</t>
  </si>
  <si>
    <t>IC-100205</t>
  </si>
  <si>
    <t>PORTAO P/CERCA DE CONCRETO EM CANTONEIRA E ACO REDONDO COM 01 FOLHA,INCL.GUARNIÇOES E FERRAGENS, C/ LARGURA ATE 1,00m (DE_IC1000-01)</t>
  </si>
  <si>
    <t>001.02.01.02.02</t>
  </si>
  <si>
    <t>74143/002</t>
  </si>
  <si>
    <t>IC-140205</t>
  </si>
  <si>
    <t>CERCA TIPO B - ESTACA CONCRETO PRE-MOLDADAS PONTA RETA 08 FIOS DE ARAME FARPADO INCLUINDO PINTURA (DE-IC1402) 19 M</t>
  </si>
  <si>
    <t>001.02.01.03</t>
  </si>
  <si>
    <t>DISPOSITIVOS</t>
  </si>
  <si>
    <t>001.02.01.03.01</t>
  </si>
  <si>
    <t>DP033001-CAIXA DE PROTECAO - EM ALVENARIA (0,50X0,50)M (DE_DP0330)</t>
  </si>
  <si>
    <t>001.02.01.03.01.01</t>
  </si>
  <si>
    <t>composicao</t>
  </si>
  <si>
    <t>DP0330010</t>
  </si>
  <si>
    <t>CAIXA DE PROTEÇAO - ATERRAMENTO EM ALVENARIA (0,50X0,50)M (DE_DP0330-01)</t>
  </si>
  <si>
    <t>001.02.01.03.02</t>
  </si>
  <si>
    <t>DP060101-MURETA PARA QUADRO DE COMANDO E MEDICAO (1,65X1,75M (DE_DP0601)</t>
  </si>
  <si>
    <t>001.02.01.03.02.01</t>
  </si>
  <si>
    <t>3R</t>
  </si>
  <si>
    <t>IC-030201</t>
  </si>
  <si>
    <t>GABARITO P/ EDIFICACOES</t>
  </si>
  <si>
    <t>001.02.01.03.02.02</t>
  </si>
  <si>
    <t>IC-040205</t>
  </si>
  <si>
    <t>ESCAVACAO MANUAL DE POCOS E CAVAS DE FUNDACAO EM SOLO</t>
  </si>
  <si>
    <t>M3</t>
  </si>
  <si>
    <t>001.02.01.03.02.03</t>
  </si>
  <si>
    <t>72920</t>
  </si>
  <si>
    <t>R</t>
  </si>
  <si>
    <t>IC-040301</t>
  </si>
  <si>
    <t>REATERRO EM VALAS/POCOS/CAVAS DE FUNDACAO C/SOLO PROVENIENTE DAS ESCAVACOES</t>
  </si>
  <si>
    <t>001.02.01.03.02.04</t>
  </si>
  <si>
    <t>IC-040313</t>
  </si>
  <si>
    <t>CONFORMACAO DO TERRENO ( COMPACTAÇÃO DE VALAS MANUALMENTE SEM CONTROLE DE CG)</t>
  </si>
  <si>
    <t>001.02.01.03.02.05</t>
  </si>
  <si>
    <t>IC-080125</t>
  </si>
  <si>
    <t>ALVENARIA DE VEDAÇAO C/ TIJOLO MACIÇO (COMUM), EM VOLUME</t>
  </si>
  <si>
    <t>001.02.01.03.02.06</t>
  </si>
  <si>
    <t>IC-080201</t>
  </si>
  <si>
    <t>ALVENARIA DE PEDRA ARGAMASSADA</t>
  </si>
  <si>
    <t>001.02.01.03.02.07</t>
  </si>
  <si>
    <t>2R</t>
  </si>
  <si>
    <t>IC-110101</t>
  </si>
  <si>
    <t>CHAPISCO, CIMENTO E AREIA (TRACO 1:3)</t>
  </si>
  <si>
    <t>001.02.01.03.02.08</t>
  </si>
  <si>
    <t>IC-110113</t>
  </si>
  <si>
    <t>MASSA UNICA EXTERNA DESEMPENADO (TRACO 1:3)</t>
  </si>
  <si>
    <t>001.02.01.03.02.09</t>
  </si>
  <si>
    <t>IC-110309</t>
  </si>
  <si>
    <t>PINTURA A OLEO AZUL DEL REY,S/MASSA,EM PAREDES,EM DUAS DEMAOS</t>
  </si>
  <si>
    <t>001.02.01.03.02.10</t>
  </si>
  <si>
    <t>79464</t>
  </si>
  <si>
    <t>IC-110310</t>
  </si>
  <si>
    <t>PINTURA A OLEO BRANCO NEVE,S/MASSA,EM PAREDES,EM DUAS DEMAOS</t>
  </si>
  <si>
    <t>001.02.01.03.02.11</t>
  </si>
  <si>
    <t>IC-120101</t>
  </si>
  <si>
    <t>APLICACAO LOGOTIPO E LETREIROS  PARA ABRIGOS E MURETA</t>
  </si>
  <si>
    <t>001.02.01.03.02.12</t>
  </si>
  <si>
    <t>IC-050113</t>
  </si>
  <si>
    <t>CONCRETO FCK=15MPA (1:2,5:3) , INCLUIDO PREPARO MECANICO, LANCAMENTO E ADENSAMENTO.</t>
  </si>
  <si>
    <t>001.02.01.03.02.13</t>
  </si>
  <si>
    <t>IC-050201</t>
  </si>
  <si>
    <t>ACO CA-50</t>
  </si>
  <si>
    <t>KG</t>
  </si>
  <si>
    <t>001.02.01.03.02.14</t>
  </si>
  <si>
    <t>IC-050301</t>
  </si>
  <si>
    <t>FORMA PARA LAJE (APROVEITAMENTO 2 VEZES)</t>
  </si>
  <si>
    <t>001.02.01.03.02.15</t>
  </si>
  <si>
    <t>IC-050505</t>
  </si>
  <si>
    <t>CIMBRAMENTO PARA LAJE E VIGAS EM EDIFICACOES CONVENCIONAIS</t>
  </si>
  <si>
    <t>001.02.01.04</t>
  </si>
  <si>
    <t>IC180000-INSTALACOES ELETRICAS</t>
  </si>
  <si>
    <t>001.02.01.04.01</t>
  </si>
  <si>
    <t>IC-184222</t>
  </si>
  <si>
    <t>PADRAO ENTRADA SAA - SEM CASA DE BOMBAS AO LADO DA RUA C/MEDIDOR MONOFASICO E DISJ.MONOPOLAR 5KA, 15A</t>
  </si>
  <si>
    <t>001.02.01.04.02</t>
  </si>
  <si>
    <t>8R</t>
  </si>
  <si>
    <t>IC-184601</t>
  </si>
  <si>
    <t>CIRCUITO DAS BOMBAS SUBMERSAS COM CABO DE COBRE BIPOLAR ACHATADO 2,5MM2, ISOLADO EM PVCA E PVCST1 0,6/1KV</t>
  </si>
  <si>
    <t>001.02.01.04.03</t>
  </si>
  <si>
    <t>74131/001</t>
  </si>
  <si>
    <t>5R</t>
  </si>
  <si>
    <t>IC-184801</t>
  </si>
  <si>
    <t>QUADRO DE DISTRIBUICAO DE ENERGIA DE EMBUTIR, EM CHAPA METALICA, PARA 3 DISJUNTORES TERMOMAGNETICOS MONOPOLARES SEM BARRAMENTO FORNECIMENTO E INSTALACAO</t>
  </si>
  <si>
    <t>001.02.01.04.04</t>
  </si>
  <si>
    <t>IC-184753</t>
  </si>
  <si>
    <t>ELETRODUTO PVC ROSCAVEL 1.1/2"""" ENTERRADO DA MURETA ATE O PONTO DE ALIMENTACAO DE ENERGIA</t>
  </si>
  <si>
    <t>001.02.01.05</t>
  </si>
  <si>
    <t>SERVICOS FINALISTICOS</t>
  </si>
  <si>
    <t>001.02.01.05.01</t>
  </si>
  <si>
    <t>IC-030105</t>
  </si>
  <si>
    <t>CADASTRO DE OBRAS CIVIS ( ÀS BUILT)</t>
  </si>
  <si>
    <t>001.02.01.05.02</t>
  </si>
  <si>
    <t>IC-150101</t>
  </si>
  <si>
    <t>LIMPEZA FINAL DA OBRA COM BOTA FORA</t>
  </si>
  <si>
    <t>001.02.02</t>
  </si>
  <si>
    <t>CP2010010-IMPLANTACAO DE CAPTACAO COM BOMBA SUBMERSA - POTENCIA ATE 5 CV</t>
  </si>
  <si>
    <t>001.02.02.01</t>
  </si>
  <si>
    <t>DISPOSITIVOS E INDICADORES DE CONSTRUCAO</t>
  </si>
  <si>
    <t>001.02.02.01.01</t>
  </si>
  <si>
    <t>DP0120010</t>
  </si>
  <si>
    <t>BLOCOS DE APOIO NAS BOMBAS (0.20x0.20x0.20)</t>
  </si>
  <si>
    <t>001.02.02.01.02</t>
  </si>
  <si>
    <t>10R</t>
  </si>
  <si>
    <t>IC-040101</t>
  </si>
  <si>
    <t>ESCAVACAO MANUAL DE VALAS - AGUA - EM SOLO DE QUALQUER NATUREZA EXCETO ROCHA</t>
  </si>
  <si>
    <t>001.02.02.01.03</t>
  </si>
  <si>
    <t>001.02.02.01.04</t>
  </si>
  <si>
    <t>CONFORMACAO DO TERRENO (COMPACTAÇÃO DE VALAS MANUALMENTE SEM CONTROLE DE GC)</t>
  </si>
  <si>
    <t>001.02.02.02</t>
  </si>
  <si>
    <t>MONTAGEM</t>
  </si>
  <si>
    <t>001.02.02.02.01</t>
  </si>
  <si>
    <t>I6</t>
  </si>
  <si>
    <t>IC-060201</t>
  </si>
  <si>
    <t>MONT. DE PEÇAS, CONEXOES, VALVULAS, APARELHOS E ACESSORIOS DE FERRO FUNDIDO DUCTIL OU AÇO CARBONO, JUNTA FLANGEADA OU MECANICA C/ DIAMETROS DE 50 A 250 mm.</t>
  </si>
  <si>
    <t>001.02.02.02.02</t>
  </si>
  <si>
    <t>IC-162001</t>
  </si>
  <si>
    <t>FORNECIMENTO PEÇAS DA INSTALACAO HIDRÁULICA DA CAPTAÇÃO COM BOMBA SUBMERSA,POTÊNCIA ATE 5 CV</t>
  </si>
  <si>
    <t>001.02.02.02.03</t>
  </si>
  <si>
    <t>IC-170113</t>
  </si>
  <si>
    <t>MONTAGEM E INST. DE CONJUNTO MOTO-BOMBA SUBMERSIVEL (EIXO VERTICAL) EM POÇOS TUBULARES, POTENCIA ATE 5 CV</t>
  </si>
  <si>
    <t>001.02.02.02.04</t>
  </si>
  <si>
    <t>IC-060405</t>
  </si>
  <si>
    <t>CARGA E DESCARGA DE TUBO DE FºFº DUCTIL OU AÇO CARBONO, P/DN ATE 300mm.</t>
  </si>
  <si>
    <t>T</t>
  </si>
  <si>
    <t>001.02.02.02.05</t>
  </si>
  <si>
    <t>IC-060413</t>
  </si>
  <si>
    <t>MOMENTO DE TRANSP. P/ TUBOS, PEÇAS E CONEXOES DE FoFo DUCTIL OU AÇO CARBONO</t>
  </si>
  <si>
    <t>TXKM</t>
  </si>
  <si>
    <t>001.02.02.03</t>
  </si>
  <si>
    <t>SERVIÇOS FINALISTICOS</t>
  </si>
  <si>
    <t>001.02.02.03.01</t>
  </si>
  <si>
    <t>IC-150405</t>
  </si>
  <si>
    <t>TESTE DE FUNCIONALIDADE NA CAPTAÇÃO</t>
  </si>
  <si>
    <t>001.02.03</t>
  </si>
  <si>
    <t>CP3010000-IMPLANTACAO DE SISTEMA EM REDE - ENTERRADO</t>
  </si>
  <si>
    <t>001.02.03.01</t>
  </si>
  <si>
    <t>CP3010010-IMPLANTAÇÃO DE SISTEMA EM REDE DN50 - ENTERRADO</t>
  </si>
  <si>
    <t>un</t>
  </si>
  <si>
    <t>001.02.03.01.01</t>
  </si>
  <si>
    <t>SERVIÇOS PRELIMINARES</t>
  </si>
  <si>
    <t>001.02.03.01.01.01</t>
  </si>
  <si>
    <t>CAPINA E LIMPEZA MANUAL DE TERRENO COM PEQUENOS ARBUSTOS</t>
  </si>
  <si>
    <t>001.02.03.01.01.02</t>
  </si>
  <si>
    <t>IC-030209</t>
  </si>
  <si>
    <t>MARCAÇAO DE ADUTORAS</t>
  </si>
  <si>
    <t>001.02.03.01.02</t>
  </si>
  <si>
    <t>MOVIMENTO DE TERRA E ROCHA</t>
  </si>
  <si>
    <t>001.02.03.01.02.01</t>
  </si>
  <si>
    <t>ESCAVACAO MANUAL DE VALAS (SOLO COM AGUA), PROFUNDIDADE ATE 1,50 M.</t>
  </si>
  <si>
    <t>001.02.03.01.02.02</t>
  </si>
  <si>
    <t>IC-040109</t>
  </si>
  <si>
    <t>ESCAVACAO DE VALAS - AGUA - EM ROCHA</t>
  </si>
  <si>
    <t>001.02.03.01.02.03</t>
  </si>
  <si>
    <t>REATERRO DE VALA COM MATERIAL GRANULAR REAPROVEITADO ADENSADO E VIBRAD</t>
  </si>
  <si>
    <t>001.02.03.01.02.04</t>
  </si>
  <si>
    <t>IC-040305</t>
  </si>
  <si>
    <t>ATERRO EM VALAS EM POCOS EM CAVAS DE FUNDACAO, COM FORNECIMENTO DE SOLO</t>
  </si>
  <si>
    <t>001.02.03.01.02.05</t>
  </si>
  <si>
    <t>IC-040401</t>
  </si>
  <si>
    <t>EXECUCAO DE BERCO DE AREIA EM VALAS</t>
  </si>
  <si>
    <t>001.02.03.01.02.06</t>
  </si>
  <si>
    <t>IC-040521</t>
  </si>
  <si>
    <t>CARGA MANUAL DE TERRA EM CAMINHAO BASCULANTE 6 M3</t>
  </si>
  <si>
    <t>001.02.03.01.02.07</t>
  </si>
  <si>
    <t>IC-040541</t>
  </si>
  <si>
    <t>MOMENTO DE TRANSPORTE DE ROCHA, EM CAMINHAO BASCULANTE</t>
  </si>
  <si>
    <t>M3XKM</t>
  </si>
  <si>
    <t>001.02.03.01.03</t>
  </si>
  <si>
    <t>ASSENTAMENTO E TRANSPORTE DE TUBULAÇÕES</t>
  </si>
  <si>
    <t>001.02.03.01.03.02</t>
  </si>
  <si>
    <t>IC-060401</t>
  </si>
  <si>
    <t>CARGA E DESCARGA DE TUBOS PVC PBA, DN 50 A 100.</t>
  </si>
  <si>
    <t>001.02.03.01.03.03</t>
  </si>
  <si>
    <t>IC-060409</t>
  </si>
  <si>
    <t>TRANSPORTE DE TUBOS DE PVC DN 50</t>
  </si>
  <si>
    <t>m</t>
  </si>
  <si>
    <t>001.02.03.01.04</t>
  </si>
  <si>
    <t>DISPOSITIVOS PADRONIZADOS</t>
  </si>
  <si>
    <t>001.02.03.01.04.01</t>
  </si>
  <si>
    <t>DP0110010</t>
  </si>
  <si>
    <t>BLOCOS DE ANCORAGEM C90o</t>
  </si>
  <si>
    <t>001.02.03.01.04.02</t>
  </si>
  <si>
    <t>DP0110050</t>
  </si>
  <si>
    <t>BLOCOS DE ANCORAGEM C45o</t>
  </si>
  <si>
    <t>001.02.03.01.04.03</t>
  </si>
  <si>
    <t>DP0110090</t>
  </si>
  <si>
    <t>BLOCOS DE ANCORAGEM TE</t>
  </si>
  <si>
    <t>001.02.03.01.04.04</t>
  </si>
  <si>
    <t>DP0310010</t>
  </si>
  <si>
    <t>CAIXA DE PROTEÇAO - REGISTRO E OU VENTOSA EM ALVENARIA (0,70 X 0,70 X 0,70)M (DE_DP0310-01)</t>
  </si>
  <si>
    <t>001.02.03.01.05</t>
  </si>
  <si>
    <t>ASSENTAMENTO TUBO PVC, RPVC, PVC DEFOFO, PRFV P/AGUA COM JE</t>
  </si>
  <si>
    <t>001.02.03.01.05.01</t>
  </si>
  <si>
    <t>ASSENTAMENTO TUBO PVC COM JUNTA ELASTICA, DN 50 MM - (OU RPVC, OU PVCDEFOFO, OU PRFV) - PARA AGUA.</t>
  </si>
  <si>
    <t>001.02.03.01.05.02</t>
  </si>
  <si>
    <t>IC-168001</t>
  </si>
  <si>
    <t>TUBO PVC PBA 12 JE NBR 5647 P/REDE AGUA DE DN 60 MM</t>
  </si>
  <si>
    <t>001.02.03.01.06</t>
  </si>
  <si>
    <t>001.02.03.01.06.01</t>
  </si>
  <si>
    <t>IC-030101</t>
  </si>
  <si>
    <t>CADASTRO DE ADUTORA( ÀS BUILT)</t>
  </si>
  <si>
    <t>001.02.03.01.06.02</t>
  </si>
  <si>
    <t>IC-150409</t>
  </si>
  <si>
    <t>TESTE DE FUNCIONALIDADE NA ADUÇÃO (PARA 500M DE TUBULAÇÃO)</t>
  </si>
  <si>
    <t>001.02.03.02</t>
  </si>
  <si>
    <t>CP3010050-IMPLANTAÇÃO DE SISTEMA EM REDE DN75 - ENTERRADO</t>
  </si>
  <si>
    <t>001.02.03.02.01</t>
  </si>
  <si>
    <t>001.02.03.02.01.01</t>
  </si>
  <si>
    <t>001.02.03.02.01.02</t>
  </si>
  <si>
    <t>001.02.03.02.02</t>
  </si>
  <si>
    <t>001.02.03.02.02.01</t>
  </si>
  <si>
    <t>001.02.03.02.02.02</t>
  </si>
  <si>
    <t>001.02.03.02.02.03</t>
  </si>
  <si>
    <t>001.02.03.02.02.04</t>
  </si>
  <si>
    <t>001.02.03.02.02.05</t>
  </si>
  <si>
    <t>001.02.03.02.02.06</t>
  </si>
  <si>
    <t>CARGA/TRANSPORTE DESCARGA E ESPALHAMENTO MANUAL HORIZONTAL EM CAMINHÃO BASCULANTE, SOLO, ROCHA E ENTULHO</t>
  </si>
  <si>
    <t>001.02.03.02.02.07</t>
  </si>
  <si>
    <t>001.02.03.02.03</t>
  </si>
  <si>
    <t>001.02.03.02.03.02</t>
  </si>
  <si>
    <t>001.02.03.02.03.03</t>
  </si>
  <si>
    <t>MOMENTO DE TRANSPORTE PARA TUBOS, PEÇAS E CONEXOES DE PVC COM DN ATE 100mm</t>
  </si>
  <si>
    <t>MXKM</t>
  </si>
  <si>
    <t>001.02.03.02.04</t>
  </si>
  <si>
    <t>001.02.03.02.04.01</t>
  </si>
  <si>
    <t>001.02.03.02.04.02</t>
  </si>
  <si>
    <t>001.02.03.02.04.03</t>
  </si>
  <si>
    <t>001.02.03.02.04.04</t>
  </si>
  <si>
    <t>001.02.03.02.05</t>
  </si>
  <si>
    <t>001.02.03.02.05.01</t>
  </si>
  <si>
    <t>73888</t>
  </si>
  <si>
    <t>IC-168003</t>
  </si>
  <si>
    <t>ASSENTAMENTO TUBO PVC COM JUNTA ELASTICA, DN 75 MM - (OU RPVC, OU PVCDEFOFO, OU PRFV) - PARA AGUA.</t>
  </si>
  <si>
    <t>001.02.03.02.05.02</t>
  </si>
  <si>
    <t xml:space="preserve">TUBO PVC PBA 12 JE NBR 5647 P/REDE AGUA DN 75/DE 85 MM </t>
  </si>
  <si>
    <t>001.02.03.02.06</t>
  </si>
  <si>
    <t>001.02.03.02.06.01</t>
  </si>
  <si>
    <t>001.02.03.02.06.02</t>
  </si>
  <si>
    <t>001.02.04</t>
  </si>
  <si>
    <t>CP3110000-IMPLANTACAO DE SISTEMA EM REDE - AEREO</t>
  </si>
  <si>
    <t>001.02.04.01</t>
  </si>
  <si>
    <t>CP3110010-IMPLANTACAO DE SISTEMA EM REDE DIÂMETRO=2" - AEREO</t>
  </si>
  <si>
    <t>001.02.04.01.01</t>
  </si>
  <si>
    <t>001.02.04.01.01.01</t>
  </si>
  <si>
    <t>001.02.04.01.01.02</t>
  </si>
  <si>
    <t>001.02.04.01.02</t>
  </si>
  <si>
    <t>001.02.04.01.02.01</t>
  </si>
  <si>
    <t>ASSENTAMENTO DOS MATERIAIS HIDRÁULICOS (TUBOS DIÂMETRO=2'' E 3" EM FERRO GALVANIZADO) - TRECHO AÉREO</t>
  </si>
  <si>
    <t>001.02.04.01.02.02</t>
  </si>
  <si>
    <t>CARGA E DESCARGA DE TUBO DE FERRO GALVANIZADO DIÂMETRO ATÉ 4"""".</t>
  </si>
  <si>
    <t>001.02.04.01.02.03</t>
  </si>
  <si>
    <t>001.02.04.01.03</t>
  </si>
  <si>
    <t>001.02.04.01.03.01</t>
  </si>
  <si>
    <t>DP0210010</t>
  </si>
  <si>
    <t>PILARETES DE CONCRETO H=0,5M</t>
  </si>
  <si>
    <t>001.02.04.01.03.02</t>
  </si>
  <si>
    <t>DP0220010</t>
  </si>
  <si>
    <t>BLOCOS DE CONCRETO (0,30X0,30X0,30)M</t>
  </si>
  <si>
    <t>001.02.04.01.04</t>
  </si>
  <si>
    <t>FORNECIMENTO DE TUBO</t>
  </si>
  <si>
    <t>001.02.04.01.04.01</t>
  </si>
  <si>
    <t>73976/007</t>
  </si>
  <si>
    <t>TUBO DE AÇO GALVANIZADO COM COSTURA 2" (50MM), INCLUSIVE CONEXOES - FORNECIMENTO E INSTALACAO</t>
  </si>
  <si>
    <t>001.02.04.01.05</t>
  </si>
  <si>
    <t>001.02.04.01.05.01</t>
  </si>
  <si>
    <t>001.02.04.01.05.02</t>
  </si>
  <si>
    <t>001.02.04.02</t>
  </si>
  <si>
    <t>CP3110050-IMPLANTACAO DE SISTEMA EM REDE DIÂMETRO=3" - AEREO</t>
  </si>
  <si>
    <t>001.02.04.02.01</t>
  </si>
  <si>
    <t>001.02.04.02.01.01</t>
  </si>
  <si>
    <t>001.02.04.02.01.02</t>
  </si>
  <si>
    <t>001.02.04.02.02</t>
  </si>
  <si>
    <t>001.02.04.02.02.01</t>
  </si>
  <si>
    <t>001.02.04.02.02.02</t>
  </si>
  <si>
    <t>001.02.04.02.02.03</t>
  </si>
  <si>
    <t>MOMENTO DE TRANSPORTE PARA TUBOS, PEÇAS E CONEXOES DE FERRO GALVANIZADO</t>
  </si>
  <si>
    <t>001.02.04.02.03</t>
  </si>
  <si>
    <t>001.02.04.02.03.01</t>
  </si>
  <si>
    <t>001.02.04.02.03.02</t>
  </si>
  <si>
    <t>001.02.04.02.04</t>
  </si>
  <si>
    <t>001.02.04.02.04.01</t>
  </si>
  <si>
    <t>FORNECIMENTO DE TUBO DIÂMETRO=3'' COM LUVA EM FERRO GALVANIZADO) - TRECHO AÉREO</t>
  </si>
  <si>
    <t>001.02.04.02.05</t>
  </si>
  <si>
    <t>001.02.04.02.05.01</t>
  </si>
  <si>
    <t>001.02.04.02.05.02</t>
  </si>
  <si>
    <t>001.02.05</t>
  </si>
  <si>
    <t>CP4010010-IMPLANTACAO DE CLORADOR DE PASTILHAS</t>
  </si>
  <si>
    <t>001.02.05.01</t>
  </si>
  <si>
    <t>001.02.05.01.01</t>
  </si>
  <si>
    <t>001.02.05.01.02</t>
  </si>
  <si>
    <t>LOCACAO CONVENCIONAL DE OBRA, ATRAVÉS DE GABARITO DE TABUAS CORRIDAS PONTALETADAS A CADA 1,50M, SEM REAPROVEITAMENTO</t>
  </si>
  <si>
    <t>001.02.05.02</t>
  </si>
  <si>
    <t>001.02.05.02.01</t>
  </si>
  <si>
    <t>001.02.05.02.02</t>
  </si>
  <si>
    <t>CERCA COM MOUROES DE CONCRETO, RETO, 15X15CM, ESPACAMENTO DE 3M, CRAVADOS 0,5M, ESCORAS DE 10X10CM NOS CANTOS, COM 9 FIOS DE ARAME DE ACO OVALADO 15X17</t>
  </si>
  <si>
    <t>001.02.05.03</t>
  </si>
  <si>
    <t>DP045001-ABRIGO PARA CLORADOR(DE_DP0450)</t>
  </si>
  <si>
    <t>001.02.05.03.01</t>
  </si>
  <si>
    <t>ABRIGO-FUNDACAO</t>
  </si>
  <si>
    <t>001.02.05.03.01.01</t>
  </si>
  <si>
    <t>ESCAVACAO MANUAL A CEU ABERTO EM MATERIAL DE 1A CATEGORIA, EM PROFUNDIDADE ATE 0,50M</t>
  </si>
  <si>
    <t>001.02.05.03.01.02</t>
  </si>
  <si>
    <t>001.02.05.03.01.03</t>
  </si>
  <si>
    <t>APILOAMENTO COM MACO DE 30KG</t>
  </si>
  <si>
    <t>001.02.05.03.01.04</t>
  </si>
  <si>
    <t>IC-080101</t>
  </si>
  <si>
    <t>ALVENARIA DE TIJOLO CERAMICO 6 FUROS 10CM (ARGAMASSA 1:3:3)</t>
  </si>
  <si>
    <t>001.02.05.03.02</t>
  </si>
  <si>
    <t>ABRIGO-ELEVACAO</t>
  </si>
  <si>
    <t>001.02.05.03.02.01</t>
  </si>
  <si>
    <t>LOCACAO CONVENCIONAL DE OBRA, ATRAVÉS DE GABARITO DE TABUAS CORRIDAS PONTALETADAS, SEM REAPROVEITAMENTO</t>
  </si>
  <si>
    <t>001.02.05.03.02.02</t>
  </si>
  <si>
    <t>EMBASAMENTO C/PEDRA ARGAMASSADA UTILIZANDO ARG.CIM/AREIA 1:4</t>
  </si>
  <si>
    <t>001.02.05.03.02.03</t>
  </si>
  <si>
    <t>IC-090101</t>
  </si>
  <si>
    <t>COBERTURA COM TELHA DE FIBROCIMENTO ESTRUTURAL LARGURA UTIL 90CM, INCLUSO ACESSORIOS DE FIXACAO E VEDACAO</t>
  </si>
  <si>
    <t>001.02.05.03.02.04</t>
  </si>
  <si>
    <t>IC-100101</t>
  </si>
  <si>
    <t>PORTA EM CHAPA RAIADA,CANTONEIRA E ACO REDONDO C/02 FOLHAS INCL.FERRAGENS,GUARNIÇOES,LIXAMENTO E PINTURA A OLEO LARGURA 1,20 (DE-IC1001)</t>
  </si>
  <si>
    <t>001.02.05.03.02.05</t>
  </si>
  <si>
    <t>001.02.05.03.02.06</t>
  </si>
  <si>
    <t>001.02.05.03.02.07</t>
  </si>
  <si>
    <t>IC-110205</t>
  </si>
  <si>
    <t>ACABAMENTO EM CIMENTADO ALISADO COM JUNTA DE MADEIRA SOBRE LASTRO DE CONCRETO NAO ESTRUTURAL</t>
  </si>
  <si>
    <t>001.02.05.03.02.08</t>
  </si>
  <si>
    <t>IC-110237</t>
  </si>
  <si>
    <t>LASTRO DE CONCRETO NAO ESTRUTURAL SOB PISOS, E=7CM</t>
  </si>
  <si>
    <t>001.02.05.03.02.09</t>
  </si>
  <si>
    <t>IC-110305</t>
  </si>
  <si>
    <t>PINTURA C/ PVA-LATEX, S/ MASSA, INCL. LIXAMENTO, EM DUAS DEMAOS</t>
  </si>
  <si>
    <t>001.02.05.03.02.10</t>
  </si>
  <si>
    <t>001.02.05.04</t>
  </si>
  <si>
    <t>001.02.05.04.03</t>
  </si>
  <si>
    <t>IC-160309</t>
  </si>
  <si>
    <t>FORNECIMENTO DOS MATERIAIS HIDRAULICOS E EQUIPAMENTOS (CLORADOR DE PASTILHA)</t>
  </si>
  <si>
    <t>001.02.05.05</t>
  </si>
  <si>
    <t>001.02.05.05.01</t>
  </si>
  <si>
    <t xml:space="preserve">LIMPEZA FINAL DA OBRA </t>
  </si>
  <si>
    <t>001.02.05.05.02</t>
  </si>
  <si>
    <t>001.02.05.05.03</t>
  </si>
  <si>
    <t>IC-150417</t>
  </si>
  <si>
    <t>TESTE DE FUNCIONALIDADE NO TRATAMENTO</t>
  </si>
  <si>
    <t>001.02.06</t>
  </si>
  <si>
    <t>CP5010050-IMPLANTACAO DE RESERVATORIO APOIADO H=1,00M - CAP=5 E 10M3 (DE_CP5010)</t>
  </si>
  <si>
    <t>001.02.06.01</t>
  </si>
  <si>
    <t>001.02.06.01.01</t>
  </si>
  <si>
    <t>001.02.06.01.02</t>
  </si>
  <si>
    <t>001.02.06.01.03</t>
  </si>
  <si>
    <t>IC-140201</t>
  </si>
  <si>
    <t>CERCA TIPO A - ESTACA CONCRETO PRE-MOLDADAS PONTA RETA 08 FIOS DE ARAME FARPADO INCLUINDO PINTURA (DE_IC1402) 27M</t>
  </si>
  <si>
    <t>001.02.06.01.04</t>
  </si>
  <si>
    <t>001.02.06.02</t>
  </si>
  <si>
    <t>DP0710050-BASE PARA RESERVATORIO APOIADO H=1,00M-CAP. 5 E 10 M3 (DE_DP0710)</t>
  </si>
  <si>
    <t>001.02.06.02.01</t>
  </si>
  <si>
    <t>ATERRO ELEVADO - BASE RESERVATORIO</t>
  </si>
  <si>
    <t>001.02.06.02.01.01</t>
  </si>
  <si>
    <t>001.02.06.02.01.02</t>
  </si>
  <si>
    <t>001.02.06.02.01.03</t>
  </si>
  <si>
    <t>001.02.06.02.01.04</t>
  </si>
  <si>
    <t>001.02.06.02.01.05</t>
  </si>
  <si>
    <t>001.02.06.02.02</t>
  </si>
  <si>
    <t>FUNDACAO DO RESERVATORIO</t>
  </si>
  <si>
    <t>001.02.06.02.02.01</t>
  </si>
  <si>
    <t>001.02.06.02.02.02</t>
  </si>
  <si>
    <t>001.02.06.02.02.03</t>
  </si>
  <si>
    <t>001.02.06.02.02.04</t>
  </si>
  <si>
    <t>IC-050121</t>
  </si>
  <si>
    <t>001.02.06.02.02.05</t>
  </si>
  <si>
    <t>001.02.06.02.02.06</t>
  </si>
  <si>
    <t>IC-050413</t>
  </si>
  <si>
    <t>FORMA PARA BLOCO/BASE DE CONCRETO</t>
  </si>
  <si>
    <t>001.02.06.02.02.07</t>
  </si>
  <si>
    <t>ALVENARIA DE TIJOLO MACICO COMUM ESP.10CM (ARGAMASSA 1:3:3)</t>
  </si>
  <si>
    <t>001.02.06.02.02.08</t>
  </si>
  <si>
    <t>001.02.06.02.02.09</t>
  </si>
  <si>
    <t>IC-110241</t>
  </si>
  <si>
    <t>LASTRO DE CONCRETO NAO ESTRUTURAL SOB PISOS, E=10CM</t>
  </si>
  <si>
    <t>001.02.06.03</t>
  </si>
  <si>
    <t>001.02.06.03.01</t>
  </si>
  <si>
    <t>001.02.06.03.02</t>
  </si>
  <si>
    <t>001.02.06.03.03</t>
  </si>
  <si>
    <t>001.02.06.03.04</t>
  </si>
  <si>
    <t>IC-110317</t>
  </si>
  <si>
    <t>PINTURA A OLEO EM TUBULACOES DE FERRO GALVANIZADO APARENTE</t>
  </si>
  <si>
    <t>001.02.06.03.05</t>
  </si>
  <si>
    <t>IC-160205</t>
  </si>
  <si>
    <t>FORN.MAT.HIDR.BARRILETE INCLUINDO CUBA DO RESERVATORIO DE FIBRA CAPACIDADE 5.000L H=1,00M</t>
  </si>
  <si>
    <t>001.02.06.03.06</t>
  </si>
  <si>
    <t>IC-160229</t>
  </si>
  <si>
    <t>FORN.MAT.HIDR.BARRILETE, INCLUINDO  CUBA DO  RESERVATORIO DE FIBRA CAPACIDADE 10.000L H=1,00M</t>
  </si>
  <si>
    <t>001.02.06.03.07</t>
  </si>
  <si>
    <t>IC-190105</t>
  </si>
  <si>
    <t>ICAMENTO E MONTAGEM RESERVATORIO APOIADO EM FIBRA DE VIDRO CAPACIDADE 5.000L ALTURA DE 1,00M</t>
  </si>
  <si>
    <t>001.02.06.03.08</t>
  </si>
  <si>
    <t>IC-190129</t>
  </si>
  <si>
    <t>ICAMENTO E MONTAGEM RESERVATORIO APOIADO EM FIBRA DE VIDRO CAPACIDADE 10.000L ALTURA DE 1,00M</t>
  </si>
  <si>
    <t>001.02.06.04</t>
  </si>
  <si>
    <t>001.02.06.04.01</t>
  </si>
  <si>
    <t>001.02.06.04.02</t>
  </si>
  <si>
    <t>001.02.06.04.03</t>
  </si>
  <si>
    <t>IC-150413</t>
  </si>
  <si>
    <t>TESTE DE FUNCIONALIDADE NA RESERVAÇÃO</t>
  </si>
  <si>
    <t>001.02.07</t>
  </si>
  <si>
    <t>CP6110010-IMPLANTACAO DE CHAFARIZ - CONVENCIONAL PADRAO CERB</t>
  </si>
  <si>
    <t>001.02.07.01</t>
  </si>
  <si>
    <t>001.02.07.01.01</t>
  </si>
  <si>
    <t>001.02.07.01.02</t>
  </si>
  <si>
    <t>001.02.07.02</t>
  </si>
  <si>
    <t>001.02.07.02.01</t>
  </si>
  <si>
    <t>DP0310050</t>
  </si>
  <si>
    <t>CAIXA DE PROTEÇAO - REGISTRO E OU VENTOSA EM ALVENARIA (0,70 X 0,70 X 0,60)M (DE_DP0310-02)</t>
  </si>
  <si>
    <t>001.02.07.02.02</t>
  </si>
  <si>
    <t>DP0310090</t>
  </si>
  <si>
    <t>CAIXA DE PROTEÇAO - REGISTRO E OU VENTOSA EM ALVENARIA (0,70 X 0,70 X 0,50)M (DE_DP0310-03)</t>
  </si>
  <si>
    <t>001.02.07.02.03</t>
  </si>
  <si>
    <t>DP0320010</t>
  </si>
  <si>
    <t>CAIXA DE INFILTRACAO</t>
  </si>
  <si>
    <t>001.02.07.03</t>
  </si>
  <si>
    <t>IC-130329- CAIXA DO CHAFARIZ CONVENCIONAL</t>
  </si>
  <si>
    <t>001.02.07.03.01</t>
  </si>
  <si>
    <t>001.02.07.03.02</t>
  </si>
  <si>
    <t>001.02.07.03.03</t>
  </si>
  <si>
    <t>001.02.07.03.04</t>
  </si>
  <si>
    <t>001.02.07.03.05</t>
  </si>
  <si>
    <t>73972/2+74157/4</t>
  </si>
  <si>
    <t>PREPARO E LANCAMENTO DE CONCRETO FCK=20,00 MPA</t>
  </si>
  <si>
    <t>001.02.07.03.06</t>
  </si>
  <si>
    <t>001.02.07.03.07</t>
  </si>
  <si>
    <t>IC-080109</t>
  </si>
  <si>
    <t>001.02.07.03.08</t>
  </si>
  <si>
    <t>001.02.07.03.09</t>
  </si>
  <si>
    <t>MASSA UNICA EXTERNA/INTERNA DESEMPENADO (TRACO 1:3)</t>
  </si>
  <si>
    <t>001.02.07.03.10</t>
  </si>
  <si>
    <t>PINTURA COM PVA-LATEX, SEM MASSA, INCLUSIVE LIXAMENTO, EM DUAS DEMAOS</t>
  </si>
  <si>
    <t>001.02.07.04</t>
  </si>
  <si>
    <t>ASSENTAMENTO E MONTAGEM DE TUBULACOES</t>
  </si>
  <si>
    <t>001.02.07.04.01</t>
  </si>
  <si>
    <t>001.02.07.04.02</t>
  </si>
  <si>
    <t>001.02.07.04.03</t>
  </si>
  <si>
    <t>001.02.07.04.05</t>
  </si>
  <si>
    <t>001.02.07.04.06</t>
  </si>
  <si>
    <t>IC-161101</t>
  </si>
  <si>
    <t>FORNECIMENTO DE TUBOS E PECAS DA INSTALACAO HIDRAULICA DO CHAFARIZ PADRAO CERB</t>
  </si>
  <si>
    <t>001.02.07.05</t>
  </si>
  <si>
    <t>001.02.07.05.01</t>
  </si>
  <si>
    <t>001.02.07.05.02</t>
  </si>
  <si>
    <t>001.02.07.05.03</t>
  </si>
  <si>
    <t>IC-150421</t>
  </si>
  <si>
    <t>TESTE DE FUNCIONALIDADE NA DISTRIBUIÇÃO</t>
  </si>
  <si>
    <t>GUSTAVO HENRIQUES FERREIRA</t>
  </si>
  <si>
    <t>MARCOS JOSERALDO LEMOS</t>
  </si>
  <si>
    <t>CREA-MG: 173.141</t>
  </si>
  <si>
    <t>PREFEITO MUNICIPAL</t>
  </si>
  <si>
    <t>CPF:337.561.986-34</t>
  </si>
  <si>
    <t>CRONOGRAMA FÍSICO - FINANCEIRO</t>
  </si>
  <si>
    <t>SISTEMA SIMPLIFICADO DE ABASTECIMENTO DE ÁGUA - PSSAA_06  / COMUNIDADE LAGOA</t>
  </si>
  <si>
    <t>LOTE</t>
  </si>
  <si>
    <t>NÚMERO DE SISTEMAS</t>
  </si>
  <si>
    <t>ITEM</t>
  </si>
  <si>
    <t>DESCRIÇÃO DO SERVIÇO</t>
  </si>
  <si>
    <t>VALOR TOTAL</t>
  </si>
  <si>
    <t>SISTEMA DE GESTÃO E ADMINISTRAÇÃO DAS OBRAS</t>
  </si>
  <si>
    <t>CANTEIRO-BARRACAO</t>
  </si>
  <si>
    <t>001.03</t>
  </si>
  <si>
    <t>MOBILIZAÇÃO E DESMOBILIZAÇÃO</t>
  </si>
  <si>
    <t>002</t>
  </si>
  <si>
    <t>002.01</t>
  </si>
  <si>
    <t>003</t>
  </si>
  <si>
    <t>003.01</t>
  </si>
  <si>
    <t>004</t>
  </si>
  <si>
    <t>004.01</t>
  </si>
  <si>
    <t>005</t>
  </si>
  <si>
    <t>005.01</t>
  </si>
  <si>
    <t>005.02</t>
  </si>
  <si>
    <t>006</t>
  </si>
  <si>
    <t>006.01</t>
  </si>
  <si>
    <t>006.02</t>
  </si>
  <si>
    <t>007</t>
  </si>
  <si>
    <t>007.01</t>
  </si>
  <si>
    <t>008</t>
  </si>
  <si>
    <t>008.01</t>
  </si>
  <si>
    <t>009</t>
  </si>
  <si>
    <t>009.01</t>
  </si>
  <si>
    <t>Total Geral do Lote em R$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</si>
</sst>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#,##0.0000"/>
    <numFmt numFmtId="167" formatCode="_(* #,##0.00_);_(* \(#,##0.00\);_(* \-??_);_(@_)"/>
    <numFmt numFmtId="168" formatCode="_-* #,##0.00_-;\-* #,##0.00_-;_-* \-??_-;_-@_-"/>
  </numFmts>
  <fonts count="20" x14ac:knownFonts="1"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color indexed="9"/>
      <name val="Arial"/>
      <family val="2"/>
      <charset val="1"/>
    </font>
    <font>
      <b/>
      <sz val="8"/>
      <color indexed="9"/>
      <name val="Arial"/>
      <family val="2"/>
      <charset val="1"/>
    </font>
    <font>
      <sz val="8"/>
      <name val="Calibri"/>
      <family val="2"/>
      <charset val="1"/>
    </font>
    <font>
      <b/>
      <sz val="8"/>
      <color indexed="10"/>
      <name val="Arial"/>
      <family val="2"/>
      <charset val="1"/>
    </font>
    <font>
      <sz val="8"/>
      <color indexed="1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8"/>
      <color indexed="9"/>
      <name val="Times New Roman"/>
      <family val="1"/>
      <charset val="1"/>
    </font>
    <font>
      <b/>
      <sz val="8"/>
      <color indexed="9"/>
      <name val="Times New Roman"/>
      <family val="1"/>
      <charset val="1"/>
    </font>
    <font>
      <b/>
      <sz val="8"/>
      <color indexed="8"/>
      <name val="Times New Roman"/>
      <family val="1"/>
      <charset val="1"/>
    </font>
    <font>
      <b/>
      <sz val="10"/>
      <name val="Arial"/>
      <family val="2"/>
      <charset val="1"/>
    </font>
    <font>
      <sz val="8"/>
      <color indexed="8"/>
      <name val="Calibri"/>
      <family val="2"/>
      <charset val="1"/>
    </font>
    <font>
      <sz val="8"/>
      <color indexed="9"/>
      <name val="Calibri"/>
      <family val="2"/>
      <charset val="1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44"/>
        <bgColor indexed="22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168" fontId="19" fillId="0" borderId="0" applyFill="0" applyBorder="0" applyProtection="0"/>
    <xf numFmtId="0" fontId="1" fillId="0" borderId="0"/>
    <xf numFmtId="0" fontId="19" fillId="0" borderId="0" applyFill="0" applyBorder="0" applyProtection="0"/>
  </cellStyleXfs>
  <cellXfs count="320">
    <xf numFmtId="0" fontId="0" fillId="0" borderId="0" xfId="0"/>
    <xf numFmtId="0" fontId="2" fillId="2" borderId="0" xfId="2" applyFont="1" applyFill="1" applyAlignment="1" applyProtection="1">
      <alignment horizontal="left"/>
    </xf>
    <xf numFmtId="0" fontId="2" fillId="2" borderId="0" xfId="2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2" fillId="2" borderId="0" xfId="2" applyFont="1" applyFill="1" applyAlignment="1" applyProtection="1">
      <alignment horizontal="left" wrapText="1"/>
    </xf>
    <xf numFmtId="164" fontId="2" fillId="2" borderId="0" xfId="2" applyNumberFormat="1" applyFont="1" applyFill="1" applyAlignment="1" applyProtection="1">
      <alignment horizontal="right"/>
    </xf>
    <xf numFmtId="4" fontId="2" fillId="2" borderId="0" xfId="2" applyNumberFormat="1" applyFont="1" applyFill="1" applyAlignment="1" applyProtection="1">
      <alignment horizontal="right"/>
    </xf>
    <xf numFmtId="0" fontId="2" fillId="2" borderId="0" xfId="2" applyFont="1" applyFill="1" applyAlignment="1" applyProtection="1"/>
    <xf numFmtId="0" fontId="2" fillId="2" borderId="0" xfId="2" applyFont="1" applyFill="1" applyAlignment="1"/>
    <xf numFmtId="2" fontId="2" fillId="2" borderId="0" xfId="2" applyNumberFormat="1" applyFont="1" applyFill="1" applyAlignment="1" applyProtection="1">
      <protection hidden="1"/>
    </xf>
    <xf numFmtId="2" fontId="2" fillId="2" borderId="0" xfId="2" applyNumberFormat="1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/>
    <xf numFmtId="0" fontId="3" fillId="0" borderId="2" xfId="0" applyFont="1" applyBorder="1" applyAlignment="1" applyProtection="1">
      <alignment wrapText="1"/>
    </xf>
    <xf numFmtId="0" fontId="3" fillId="0" borderId="0" xfId="0" applyFont="1" applyBorder="1" applyAlignment="1"/>
    <xf numFmtId="0" fontId="3" fillId="2" borderId="0" xfId="2" applyFont="1" applyFill="1" applyAlignment="1">
      <alignment wrapText="1"/>
    </xf>
    <xf numFmtId="2" fontId="3" fillId="2" borderId="0" xfId="2" applyNumberFormat="1" applyFont="1" applyFill="1" applyAlignment="1" applyProtection="1">
      <alignment wrapText="1"/>
      <protection hidden="1"/>
    </xf>
    <xf numFmtId="0" fontId="3" fillId="2" borderId="0" xfId="2" applyFont="1" applyFill="1" applyBorder="1" applyAlignment="1" applyProtection="1">
      <alignment wrapText="1"/>
    </xf>
    <xf numFmtId="4" fontId="3" fillId="2" borderId="0" xfId="2" applyNumberFormat="1" applyFont="1" applyFill="1" applyBorder="1" applyAlignment="1" applyProtection="1"/>
    <xf numFmtId="0" fontId="2" fillId="2" borderId="0" xfId="2" applyFont="1" applyFill="1" applyBorder="1" applyAlignment="1"/>
    <xf numFmtId="0" fontId="2" fillId="2" borderId="3" xfId="2" applyFont="1" applyFill="1" applyBorder="1" applyAlignment="1" applyProtection="1">
      <alignment horizontal="left"/>
    </xf>
    <xf numFmtId="0" fontId="2" fillId="2" borderId="0" xfId="2" applyFont="1" applyFill="1" applyBorder="1" applyAlignment="1" applyProtection="1">
      <alignment horizontal="center"/>
    </xf>
    <xf numFmtId="0" fontId="3" fillId="2" borderId="0" xfId="2" applyNumberFormat="1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49" fontId="3" fillId="2" borderId="0" xfId="2" applyNumberFormat="1" applyFont="1" applyFill="1" applyBorder="1" applyAlignment="1" applyProtection="1">
      <alignment horizontal="left" wrapText="1"/>
    </xf>
    <xf numFmtId="49" fontId="3" fillId="2" borderId="0" xfId="2" applyNumberFormat="1" applyFont="1" applyFill="1" applyBorder="1" applyAlignment="1" applyProtection="1">
      <alignment horizontal="left"/>
    </xf>
    <xf numFmtId="164" fontId="3" fillId="2" borderId="0" xfId="2" applyNumberFormat="1" applyFont="1" applyFill="1" applyBorder="1" applyAlignment="1" applyProtection="1">
      <alignment horizontal="right"/>
    </xf>
    <xf numFmtId="0" fontId="3" fillId="2" borderId="0" xfId="2" applyFont="1" applyFill="1" applyBorder="1" applyAlignment="1" applyProtection="1">
      <alignment horizontal="left" wrapText="1"/>
    </xf>
    <xf numFmtId="10" fontId="3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>
      <alignment horizontal="center"/>
    </xf>
    <xf numFmtId="3" fontId="3" fillId="2" borderId="0" xfId="2" applyNumberFormat="1" applyFont="1" applyFill="1" applyBorder="1" applyAlignment="1" applyProtection="1">
      <alignment horizontal="left" wrapText="1"/>
    </xf>
    <xf numFmtId="0" fontId="2" fillId="3" borderId="0" xfId="2" applyFont="1" applyFill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center" vertical="center"/>
    </xf>
    <xf numFmtId="165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2" fillId="2" borderId="0" xfId="2" applyFont="1" applyFill="1" applyAlignment="1" applyProtection="1">
      <protection hidden="1"/>
    </xf>
    <xf numFmtId="0" fontId="4" fillId="2" borderId="0" xfId="2" applyFont="1" applyFill="1" applyAlignment="1"/>
    <xf numFmtId="2" fontId="5" fillId="2" borderId="6" xfId="2" applyNumberFormat="1" applyFont="1" applyFill="1" applyBorder="1" applyAlignment="1" applyProtection="1">
      <alignment horizontal="right"/>
      <protection hidden="1"/>
    </xf>
    <xf numFmtId="2" fontId="3" fillId="2" borderId="6" xfId="2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4" xfId="2" applyNumberFormat="1" applyFont="1" applyFill="1" applyBorder="1" applyAlignment="1" applyProtection="1">
      <alignment horizontal="center" vertical="center"/>
    </xf>
    <xf numFmtId="0" fontId="3" fillId="4" borderId="4" xfId="2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justify" vertical="center" wrapText="1"/>
    </xf>
    <xf numFmtId="0" fontId="3" fillId="4" borderId="4" xfId="0" applyFont="1" applyFill="1" applyBorder="1" applyAlignment="1" applyProtection="1">
      <alignment horizontal="center" vertical="center"/>
    </xf>
    <xf numFmtId="165" fontId="3" fillId="4" borderId="4" xfId="0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2" fontId="4" fillId="2" borderId="6" xfId="2" applyNumberFormat="1" applyFont="1" applyFill="1" applyBorder="1" applyAlignment="1" applyProtection="1">
      <protection hidden="1"/>
    </xf>
    <xf numFmtId="2" fontId="2" fillId="3" borderId="6" xfId="2" applyNumberFormat="1" applyFont="1" applyFill="1" applyBorder="1" applyAlignment="1" applyProtection="1">
      <protection locked="0"/>
    </xf>
    <xf numFmtId="0" fontId="3" fillId="0" borderId="4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center" wrapText="1"/>
    </xf>
    <xf numFmtId="0" fontId="3" fillId="2" borderId="4" xfId="2" applyNumberFormat="1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justify" wrapText="1"/>
    </xf>
    <xf numFmtId="0" fontId="3" fillId="0" borderId="4" xfId="0" applyFont="1" applyBorder="1" applyAlignment="1" applyProtection="1">
      <alignment horizontal="center"/>
    </xf>
    <xf numFmtId="165" fontId="3" fillId="0" borderId="4" xfId="0" applyNumberFormat="1" applyFont="1" applyBorder="1" applyAlignment="1" applyProtection="1">
      <alignment horizontal="right"/>
    </xf>
    <xf numFmtId="4" fontId="3" fillId="2" borderId="5" xfId="0" applyNumberFormat="1" applyFont="1" applyFill="1" applyBorder="1" applyAlignment="1" applyProtection="1">
      <alignment horizontal="right"/>
    </xf>
    <xf numFmtId="4" fontId="2" fillId="2" borderId="0" xfId="2" applyNumberFormat="1" applyFont="1" applyFill="1" applyAlignment="1" applyProtection="1">
      <protection hidden="1"/>
    </xf>
    <xf numFmtId="0" fontId="3" fillId="4" borderId="4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center" wrapText="1"/>
    </xf>
    <xf numFmtId="0" fontId="3" fillId="4" borderId="4" xfId="2" applyNumberFormat="1" applyFont="1" applyFill="1" applyBorder="1" applyAlignment="1" applyProtection="1">
      <alignment horizontal="center"/>
    </xf>
    <xf numFmtId="0" fontId="3" fillId="4" borderId="4" xfId="2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justify" wrapText="1"/>
    </xf>
    <xf numFmtId="0" fontId="3" fillId="4" borderId="4" xfId="0" applyFont="1" applyFill="1" applyBorder="1" applyAlignment="1" applyProtection="1">
      <alignment horizontal="center"/>
    </xf>
    <xf numFmtId="165" fontId="3" fillId="4" borderId="4" xfId="0" applyNumberFormat="1" applyFont="1" applyFill="1" applyBorder="1" applyAlignment="1" applyProtection="1">
      <alignment horizontal="right"/>
    </xf>
    <xf numFmtId="4" fontId="3" fillId="4" borderId="5" xfId="0" applyNumberFormat="1" applyFont="1" applyFill="1" applyBorder="1" applyAlignment="1" applyProtection="1">
      <alignment horizontal="right"/>
    </xf>
    <xf numFmtId="0" fontId="6" fillId="2" borderId="0" xfId="2" applyFont="1" applyFill="1" applyAlignment="1"/>
    <xf numFmtId="0" fontId="3" fillId="2" borderId="4" xfId="2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 wrapText="1"/>
    </xf>
    <xf numFmtId="164" fontId="3" fillId="2" borderId="4" xfId="2" applyNumberFormat="1" applyFont="1" applyFill="1" applyBorder="1" applyAlignment="1" applyProtection="1">
      <alignment horizontal="right"/>
    </xf>
    <xf numFmtId="4" fontId="3" fillId="2" borderId="4" xfId="2" applyNumberFormat="1" applyFont="1" applyFill="1" applyBorder="1" applyAlignment="1" applyProtection="1">
      <alignment horizontal="right"/>
    </xf>
    <xf numFmtId="4" fontId="3" fillId="2" borderId="5" xfId="2" applyNumberFormat="1" applyFont="1" applyFill="1" applyBorder="1" applyAlignment="1" applyProtection="1"/>
    <xf numFmtId="0" fontId="3" fillId="2" borderId="0" xfId="2" applyFont="1" applyFill="1" applyAlignment="1"/>
    <xf numFmtId="0" fontId="5" fillId="2" borderId="0" xfId="2" applyFont="1" applyFill="1" applyAlignment="1"/>
    <xf numFmtId="2" fontId="3" fillId="3" borderId="6" xfId="2" applyNumberFormat="1" applyFont="1" applyFill="1" applyBorder="1" applyAlignment="1" applyProtection="1">
      <alignment horizontal="center"/>
      <protection locked="0"/>
    </xf>
    <xf numFmtId="0" fontId="7" fillId="2" borderId="0" xfId="2" applyFont="1" applyFill="1" applyAlignment="1"/>
    <xf numFmtId="0" fontId="2" fillId="2" borderId="4" xfId="2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>
      <alignment horizontal="center" wrapText="1"/>
    </xf>
    <xf numFmtId="0" fontId="2" fillId="2" borderId="4" xfId="2" applyFont="1" applyFill="1" applyBorder="1" applyAlignment="1" applyProtection="1">
      <alignment horizontal="center"/>
    </xf>
    <xf numFmtId="0" fontId="2" fillId="2" borderId="4" xfId="2" applyFont="1" applyFill="1" applyBorder="1" applyAlignment="1" applyProtection="1">
      <alignment horizontal="left" wrapText="1"/>
    </xf>
    <xf numFmtId="164" fontId="2" fillId="2" borderId="4" xfId="2" applyNumberFormat="1" applyFont="1" applyFill="1" applyBorder="1" applyAlignment="1" applyProtection="1">
      <alignment horizontal="right"/>
    </xf>
    <xf numFmtId="4" fontId="2" fillId="2" borderId="4" xfId="2" applyNumberFormat="1" applyFont="1" applyFill="1" applyBorder="1" applyAlignment="1" applyProtection="1">
      <alignment horizontal="right"/>
    </xf>
    <xf numFmtId="4" fontId="2" fillId="2" borderId="5" xfId="2" applyNumberFormat="1" applyFont="1" applyFill="1" applyBorder="1" applyAlignment="1" applyProtection="1"/>
    <xf numFmtId="4" fontId="2" fillId="2" borderId="0" xfId="2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/>
    <xf numFmtId="4" fontId="4" fillId="2" borderId="0" xfId="0" applyNumberFormat="1" applyFont="1" applyFill="1" applyBorder="1" applyAlignment="1"/>
    <xf numFmtId="2" fontId="4" fillId="2" borderId="6" xfId="0" applyNumberFormat="1" applyFont="1" applyFill="1" applyBorder="1" applyAlignment="1" applyProtection="1">
      <protection hidden="1"/>
    </xf>
    <xf numFmtId="2" fontId="2" fillId="3" borderId="6" xfId="0" applyNumberFormat="1" applyFont="1" applyFill="1" applyBorder="1" applyAlignment="1" applyProtection="1">
      <protection locked="0"/>
    </xf>
    <xf numFmtId="4" fontId="6" fillId="2" borderId="0" xfId="2" applyNumberFormat="1" applyFont="1" applyFill="1" applyBorder="1" applyAlignment="1"/>
    <xf numFmtId="4" fontId="6" fillId="2" borderId="0" xfId="0" applyNumberFormat="1" applyFont="1" applyFill="1" applyBorder="1" applyAlignment="1"/>
    <xf numFmtId="0" fontId="2" fillId="2" borderId="4" xfId="2" applyFont="1" applyFill="1" applyBorder="1" applyAlignment="1" applyProtection="1">
      <alignment horizontal="center" wrapText="1"/>
    </xf>
    <xf numFmtId="4" fontId="2" fillId="2" borderId="0" xfId="2" applyNumberFormat="1" applyFont="1" applyFill="1" applyBorder="1" applyAlignment="1"/>
    <xf numFmtId="4" fontId="6" fillId="2" borderId="0" xfId="2" applyNumberFormat="1" applyFont="1" applyFill="1" applyAlignment="1"/>
    <xf numFmtId="10" fontId="6" fillId="2" borderId="0" xfId="2" applyNumberFormat="1" applyFont="1" applyFill="1" applyAlignment="1"/>
    <xf numFmtId="0" fontId="3" fillId="2" borderId="4" xfId="0" applyNumberFormat="1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justify" wrapText="1"/>
    </xf>
    <xf numFmtId="4" fontId="3" fillId="2" borderId="0" xfId="2" applyNumberFormat="1" applyFont="1" applyFill="1" applyBorder="1" applyAlignment="1">
      <alignment horizontal="right"/>
    </xf>
    <xf numFmtId="0" fontId="3" fillId="2" borderId="0" xfId="2" applyFont="1" applyFill="1" applyBorder="1" applyAlignment="1"/>
    <xf numFmtId="4" fontId="3" fillId="2" borderId="0" xfId="0" applyNumberFormat="1" applyFont="1" applyFill="1" applyBorder="1" applyAlignment="1"/>
    <xf numFmtId="4" fontId="5" fillId="2" borderId="0" xfId="0" applyNumberFormat="1" applyFont="1" applyFill="1" applyBorder="1" applyAlignment="1"/>
    <xf numFmtId="2" fontId="5" fillId="2" borderId="6" xfId="0" applyNumberFormat="1" applyFont="1" applyFill="1" applyBorder="1" applyAlignment="1" applyProtection="1">
      <protection hidden="1"/>
    </xf>
    <xf numFmtId="2" fontId="3" fillId="3" borderId="6" xfId="0" applyNumberFormat="1" applyFont="1" applyFill="1" applyBorder="1" applyAlignment="1" applyProtection="1">
      <protection locked="0"/>
    </xf>
    <xf numFmtId="10" fontId="7" fillId="2" borderId="0" xfId="2" applyNumberFormat="1" applyFont="1" applyFill="1" applyAlignment="1"/>
    <xf numFmtId="0" fontId="2" fillId="2" borderId="4" xfId="0" applyFont="1" applyFill="1" applyBorder="1" applyAlignment="1" applyProtection="1">
      <alignment horizontal="left" wrapText="1"/>
    </xf>
    <xf numFmtId="0" fontId="2" fillId="2" borderId="4" xfId="0" applyFont="1" applyFill="1" applyBorder="1" applyAlignment="1" applyProtection="1">
      <alignment horizontal="center"/>
    </xf>
    <xf numFmtId="0" fontId="2" fillId="4" borderId="4" xfId="2" applyFont="1" applyFill="1" applyBorder="1" applyAlignment="1" applyProtection="1">
      <alignment horizontal="left"/>
    </xf>
    <xf numFmtId="0" fontId="2" fillId="4" borderId="4" xfId="0" applyFont="1" applyFill="1" applyBorder="1" applyAlignment="1" applyProtection="1">
      <alignment horizontal="center" wrapText="1"/>
    </xf>
    <xf numFmtId="0" fontId="2" fillId="4" borderId="4" xfId="0" applyNumberFormat="1" applyFont="1" applyFill="1" applyBorder="1" applyAlignment="1" applyProtection="1">
      <alignment horizontal="center" wrapText="1"/>
    </xf>
    <xf numFmtId="0" fontId="2" fillId="4" borderId="4" xfId="2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left" wrapText="1"/>
    </xf>
    <xf numFmtId="0" fontId="2" fillId="4" borderId="4" xfId="0" applyFont="1" applyFill="1" applyBorder="1" applyAlignment="1" applyProtection="1">
      <alignment horizontal="center"/>
    </xf>
    <xf numFmtId="164" fontId="2" fillId="4" borderId="4" xfId="2" applyNumberFormat="1" applyFont="1" applyFill="1" applyBorder="1" applyAlignment="1" applyProtection="1">
      <alignment horizontal="right"/>
    </xf>
    <xf numFmtId="4" fontId="2" fillId="4" borderId="4" xfId="2" applyNumberFormat="1" applyFont="1" applyFill="1" applyBorder="1" applyAlignment="1" applyProtection="1">
      <alignment horizontal="right"/>
    </xf>
    <xf numFmtId="4" fontId="2" fillId="4" borderId="5" xfId="2" applyNumberFormat="1" applyFont="1" applyFill="1" applyBorder="1" applyAlignment="1" applyProtection="1"/>
    <xf numFmtId="0" fontId="3" fillId="2" borderId="4" xfId="2" applyFont="1" applyFill="1" applyBorder="1" applyAlignment="1" applyProtection="1">
      <alignment horizontal="left" wrapText="1"/>
    </xf>
    <xf numFmtId="4" fontId="3" fillId="2" borderId="0" xfId="2" applyNumberFormat="1" applyFont="1" applyFill="1" applyBorder="1" applyAlignment="1"/>
    <xf numFmtId="4" fontId="5" fillId="2" borderId="0" xfId="2" applyNumberFormat="1" applyFont="1" applyFill="1" applyBorder="1" applyAlignment="1"/>
    <xf numFmtId="4" fontId="3" fillId="2" borderId="4" xfId="2" applyNumberFormat="1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 wrapText="1"/>
    </xf>
    <xf numFmtId="4" fontId="3" fillId="2" borderId="4" xfId="2" applyNumberFormat="1" applyFont="1" applyFill="1" applyBorder="1" applyAlignment="1" applyProtection="1">
      <alignment horizontal="left" wrapText="1"/>
    </xf>
    <xf numFmtId="2" fontId="3" fillId="3" borderId="6" xfId="2" applyNumberFormat="1" applyFont="1" applyFill="1" applyBorder="1" applyAlignment="1" applyProtection="1">
      <protection locked="0"/>
    </xf>
    <xf numFmtId="0" fontId="2" fillId="2" borderId="4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4" fontId="2" fillId="2" borderId="4" xfId="2" applyNumberFormat="1" applyFont="1" applyFill="1" applyBorder="1" applyAlignment="1" applyProtection="1">
      <alignment horizontal="left" wrapText="1"/>
    </xf>
    <xf numFmtId="4" fontId="2" fillId="2" borderId="4" xfId="2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166" fontId="3" fillId="2" borderId="4" xfId="2" applyNumberFormat="1" applyFont="1" applyFill="1" applyBorder="1" applyAlignment="1" applyProtection="1">
      <alignment horizontal="right"/>
    </xf>
    <xf numFmtId="0" fontId="2" fillId="4" borderId="4" xfId="2" applyFont="1" applyFill="1" applyBorder="1" applyAlignment="1" applyProtection="1">
      <alignment horizontal="left" wrapText="1"/>
    </xf>
    <xf numFmtId="0" fontId="2" fillId="4" borderId="5" xfId="2" applyFont="1" applyFill="1" applyBorder="1" applyAlignment="1" applyProtection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4" fillId="2" borderId="0" xfId="2" applyFont="1" applyFill="1" applyBorder="1" applyAlignment="1"/>
    <xf numFmtId="164" fontId="3" fillId="2" borderId="4" xfId="0" applyNumberFormat="1" applyFont="1" applyFill="1" applyBorder="1" applyAlignment="1" applyProtection="1">
      <alignment horizontal="right"/>
    </xf>
    <xf numFmtId="4" fontId="3" fillId="2" borderId="5" xfId="2" applyNumberFormat="1" applyFont="1" applyFill="1" applyBorder="1" applyAlignment="1" applyProtection="1">
      <alignment horizontal="right"/>
    </xf>
    <xf numFmtId="0" fontId="5" fillId="2" borderId="0" xfId="2" applyFont="1" applyFill="1" applyBorder="1" applyAlignment="1"/>
    <xf numFmtId="0" fontId="3" fillId="2" borderId="5" xfId="2" applyFont="1" applyFill="1" applyBorder="1" applyAlignment="1" applyProtection="1"/>
    <xf numFmtId="4" fontId="2" fillId="4" borderId="4" xfId="2" applyNumberFormat="1" applyFont="1" applyFill="1" applyBorder="1" applyAlignment="1" applyProtection="1">
      <alignment horizontal="center"/>
    </xf>
    <xf numFmtId="0" fontId="2" fillId="4" borderId="4" xfId="2" applyFont="1" applyFill="1" applyBorder="1" applyAlignment="1" applyProtection="1">
      <alignment horizontal="center" wrapText="1"/>
    </xf>
    <xf numFmtId="4" fontId="3" fillId="2" borderId="4" xfId="0" applyNumberFormat="1" applyFont="1" applyFill="1" applyBorder="1" applyAlignment="1" applyProtection="1">
      <alignment horizontal="right"/>
    </xf>
    <xf numFmtId="4" fontId="3" fillId="2" borderId="5" xfId="0" applyNumberFormat="1" applyFont="1" applyFill="1" applyBorder="1" applyAlignment="1" applyProtection="1"/>
    <xf numFmtId="4" fontId="3" fillId="2" borderId="0" xfId="2" applyNumberFormat="1" applyFont="1" applyFill="1" applyBorder="1" applyAlignment="1">
      <alignment horizontal="right" wrapText="1"/>
    </xf>
    <xf numFmtId="0" fontId="3" fillId="2" borderId="0" xfId="2" applyFont="1" applyFill="1" applyBorder="1" applyAlignment="1">
      <alignment wrapText="1"/>
    </xf>
    <xf numFmtId="4" fontId="3" fillId="2" borderId="4" xfId="2" applyNumberFormat="1" applyFont="1" applyFill="1" applyBorder="1" applyAlignment="1" applyProtection="1">
      <alignment horizontal="right" wrapText="1"/>
    </xf>
    <xf numFmtId="4" fontId="2" fillId="2" borderId="4" xfId="2" applyNumberFormat="1" applyFont="1" applyFill="1" applyBorder="1" applyAlignment="1" applyProtection="1">
      <alignment horizontal="right" wrapText="1"/>
    </xf>
    <xf numFmtId="4" fontId="2" fillId="2" borderId="0" xfId="2" applyNumberFormat="1" applyFont="1" applyFill="1" applyBorder="1" applyAlignment="1">
      <alignment horizontal="right" wrapText="1"/>
    </xf>
    <xf numFmtId="0" fontId="2" fillId="2" borderId="0" xfId="2" applyFont="1" applyFill="1" applyBorder="1" applyAlignment="1">
      <alignment wrapText="1"/>
    </xf>
    <xf numFmtId="0" fontId="2" fillId="2" borderId="0" xfId="2" applyFont="1" applyFill="1" applyAlignment="1">
      <alignment wrapText="1"/>
    </xf>
    <xf numFmtId="0" fontId="2" fillId="0" borderId="4" xfId="2" applyFont="1" applyFill="1" applyBorder="1" applyAlignment="1" applyProtection="1">
      <alignment horizontal="left"/>
    </xf>
    <xf numFmtId="0" fontId="2" fillId="0" borderId="4" xfId="2" applyFont="1" applyFill="1" applyBorder="1" applyAlignment="1" applyProtection="1">
      <alignment horizontal="center"/>
    </xf>
    <xf numFmtId="0" fontId="2" fillId="0" borderId="4" xfId="2" applyNumberFormat="1" applyFont="1" applyFill="1" applyBorder="1" applyAlignment="1" applyProtection="1">
      <alignment horizontal="center"/>
    </xf>
    <xf numFmtId="4" fontId="2" fillId="0" borderId="4" xfId="2" applyNumberFormat="1" applyFont="1" applyFill="1" applyBorder="1" applyAlignment="1" applyProtection="1">
      <alignment horizontal="center"/>
    </xf>
    <xf numFmtId="0" fontId="2" fillId="0" borderId="4" xfId="2" applyFont="1" applyFill="1" applyBorder="1" applyAlignment="1" applyProtection="1">
      <alignment horizontal="center" wrapText="1"/>
    </xf>
    <xf numFmtId="0" fontId="2" fillId="0" borderId="4" xfId="2" applyFont="1" applyFill="1" applyBorder="1" applyAlignment="1" applyProtection="1">
      <alignment horizontal="left" wrapText="1"/>
    </xf>
    <xf numFmtId="165" fontId="2" fillId="0" borderId="4" xfId="2" applyNumberFormat="1" applyFont="1" applyFill="1" applyBorder="1" applyAlignment="1" applyProtection="1"/>
    <xf numFmtId="4" fontId="2" fillId="0" borderId="4" xfId="2" applyNumberFormat="1" applyFont="1" applyFill="1" applyBorder="1" applyAlignment="1" applyProtection="1">
      <alignment horizontal="right" wrapText="1"/>
    </xf>
    <xf numFmtId="2" fontId="2" fillId="0" borderId="5" xfId="2" applyNumberFormat="1" applyFont="1" applyFill="1" applyBorder="1" applyAlignment="1" applyProtection="1"/>
    <xf numFmtId="4" fontId="9" fillId="0" borderId="0" xfId="2" applyNumberFormat="1" applyFont="1" applyFill="1" applyBorder="1" applyAlignment="1">
      <alignment horizontal="right" wrapText="1"/>
    </xf>
    <xf numFmtId="0" fontId="9" fillId="0" borderId="0" xfId="2" applyFont="1" applyFill="1" applyBorder="1" applyAlignment="1">
      <alignment wrapText="1"/>
    </xf>
    <xf numFmtId="4" fontId="10" fillId="0" borderId="0" xfId="0" applyNumberFormat="1" applyFont="1" applyFill="1" applyBorder="1" applyAlignment="1"/>
    <xf numFmtId="2" fontId="10" fillId="0" borderId="6" xfId="0" applyNumberFormat="1" applyFont="1" applyFill="1" applyBorder="1" applyAlignment="1" applyProtection="1">
      <protection hidden="1"/>
    </xf>
    <xf numFmtId="0" fontId="9" fillId="0" borderId="0" xfId="2" applyFont="1" applyFill="1" applyAlignment="1">
      <alignment wrapText="1"/>
    </xf>
    <xf numFmtId="165" fontId="2" fillId="2" borderId="4" xfId="2" applyNumberFormat="1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/>
    <xf numFmtId="0" fontId="2" fillId="2" borderId="4" xfId="0" applyFont="1" applyFill="1" applyBorder="1" applyAlignment="1" applyProtection="1"/>
    <xf numFmtId="0" fontId="3" fillId="2" borderId="4" xfId="0" applyFont="1" applyFill="1" applyBorder="1" applyAlignment="1" applyProtection="1">
      <alignment wrapText="1"/>
    </xf>
    <xf numFmtId="0" fontId="2" fillId="2" borderId="4" xfId="0" applyFont="1" applyFill="1" applyBorder="1" applyAlignment="1" applyProtection="1">
      <alignment wrapText="1"/>
    </xf>
    <xf numFmtId="165" fontId="2" fillId="2" borderId="4" xfId="2" applyNumberFormat="1" applyFont="1" applyFill="1" applyBorder="1" applyAlignment="1" applyProtection="1"/>
    <xf numFmtId="2" fontId="2" fillId="2" borderId="4" xfId="2" applyNumberFormat="1" applyFont="1" applyFill="1" applyBorder="1" applyAlignment="1" applyProtection="1"/>
    <xf numFmtId="2" fontId="2" fillId="2" borderId="5" xfId="2" applyNumberFormat="1" applyFont="1" applyFill="1" applyBorder="1" applyAlignment="1" applyProtection="1"/>
    <xf numFmtId="4" fontId="2" fillId="4" borderId="4" xfId="2" applyNumberFormat="1" applyFont="1" applyFill="1" applyBorder="1" applyAlignment="1" applyProtection="1">
      <alignment horizontal="right" wrapText="1"/>
    </xf>
    <xf numFmtId="0" fontId="2" fillId="2" borderId="4" xfId="0" applyFont="1" applyFill="1" applyBorder="1" applyAlignment="1" applyProtection="1">
      <alignment horizontal="justify" wrapText="1"/>
    </xf>
    <xf numFmtId="165" fontId="2" fillId="0" borderId="4" xfId="2" applyNumberFormat="1" applyFont="1" applyFill="1" applyBorder="1" applyAlignment="1" applyProtection="1">
      <alignment horizontal="right"/>
    </xf>
    <xf numFmtId="2" fontId="2" fillId="0" borderId="4" xfId="2" applyNumberFormat="1" applyFont="1" applyFill="1" applyBorder="1" applyAlignment="1" applyProtection="1"/>
    <xf numFmtId="4" fontId="2" fillId="0" borderId="5" xfId="2" applyNumberFormat="1" applyFont="1" applyFill="1" applyBorder="1" applyAlignment="1" applyProtection="1"/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/>
    <xf numFmtId="4" fontId="2" fillId="0" borderId="0" xfId="0" applyNumberFormat="1" applyFont="1" applyFill="1" applyBorder="1" applyAlignment="1"/>
    <xf numFmtId="2" fontId="2" fillId="0" borderId="6" xfId="0" applyNumberFormat="1" applyFont="1" applyFill="1" applyBorder="1" applyAlignment="1" applyProtection="1">
      <protection hidden="1"/>
    </xf>
    <xf numFmtId="0" fontId="10" fillId="0" borderId="0" xfId="2" applyFont="1" applyFill="1" applyAlignment="1"/>
    <xf numFmtId="2" fontId="5" fillId="2" borderId="6" xfId="2" applyNumberFormat="1" applyFont="1" applyFill="1" applyBorder="1" applyAlignment="1" applyProtection="1">
      <protection hidden="1"/>
    </xf>
    <xf numFmtId="4" fontId="2" fillId="2" borderId="7" xfId="0" applyNumberFormat="1" applyFont="1" applyFill="1" applyBorder="1" applyAlignment="1" applyProtection="1"/>
    <xf numFmtId="0" fontId="8" fillId="2" borderId="4" xfId="0" applyFont="1" applyFill="1" applyBorder="1" applyAlignment="1" applyProtection="1">
      <alignment horizontal="center" wrapText="1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justify" wrapText="1"/>
    </xf>
    <xf numFmtId="165" fontId="2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justify" wrapText="1"/>
    </xf>
    <xf numFmtId="165" fontId="3" fillId="2" borderId="0" xfId="0" applyNumberFormat="1" applyFont="1" applyFill="1" applyBorder="1" applyAlignment="1"/>
    <xf numFmtId="167" fontId="3" fillId="2" borderId="4" xfId="3" applyNumberFormat="1" applyFont="1" applyFill="1" applyBorder="1" applyAlignment="1" applyProtection="1">
      <alignment horizontal="right"/>
    </xf>
    <xf numFmtId="4" fontId="3" fillId="2" borderId="4" xfId="2" applyNumberFormat="1" applyFont="1" applyFill="1" applyBorder="1" applyAlignment="1" applyProtection="1">
      <alignment horizontal="left"/>
    </xf>
    <xf numFmtId="168" fontId="3" fillId="2" borderId="0" xfId="2" applyNumberFormat="1" applyFont="1" applyFill="1" applyBorder="1" applyAlignment="1"/>
    <xf numFmtId="168" fontId="3" fillId="2" borderId="0" xfId="1" applyFont="1" applyFill="1" applyBorder="1" applyAlignment="1" applyProtection="1"/>
    <xf numFmtId="4" fontId="2" fillId="2" borderId="4" xfId="2" applyNumberFormat="1" applyFont="1" applyFill="1" applyBorder="1" applyAlignment="1" applyProtection="1">
      <alignment horizontal="left"/>
    </xf>
    <xf numFmtId="0" fontId="2" fillId="2" borderId="0" xfId="2" applyFont="1" applyFill="1" applyAlignment="1" applyProtection="1">
      <alignment horizontal="left" vertical="top"/>
    </xf>
    <xf numFmtId="10" fontId="12" fillId="0" borderId="10" xfId="2" applyNumberFormat="1" applyFont="1" applyBorder="1"/>
    <xf numFmtId="10" fontId="12" fillId="0" borderId="0" xfId="2" applyNumberFormat="1" applyFont="1" applyBorder="1"/>
    <xf numFmtId="0" fontId="2" fillId="0" borderId="0" xfId="2" applyFont="1"/>
    <xf numFmtId="0" fontId="2" fillId="0" borderId="0" xfId="2" applyFont="1" applyProtection="1"/>
    <xf numFmtId="0" fontId="1" fillId="0" borderId="0" xfId="2"/>
    <xf numFmtId="10" fontId="12" fillId="0" borderId="12" xfId="2" applyNumberFormat="1" applyFont="1" applyBorder="1"/>
    <xf numFmtId="10" fontId="13" fillId="0" borderId="0" xfId="2" applyNumberFormat="1" applyFont="1" applyBorder="1"/>
    <xf numFmtId="0" fontId="6" fillId="0" borderId="0" xfId="2" applyFont="1"/>
    <xf numFmtId="0" fontId="6" fillId="0" borderId="0" xfId="2" applyFont="1" applyProtection="1"/>
    <xf numFmtId="0" fontId="12" fillId="0" borderId="11" xfId="2" applyFont="1" applyBorder="1" applyAlignment="1">
      <alignment horizontal="center"/>
    </xf>
    <xf numFmtId="0" fontId="11" fillId="0" borderId="0" xfId="2" applyFont="1" applyBorder="1"/>
    <xf numFmtId="0" fontId="14" fillId="0" borderId="0" xfId="2" applyNumberFormat="1" applyFont="1" applyBorder="1" applyAlignment="1">
      <alignment vertical="top" wrapText="1"/>
    </xf>
    <xf numFmtId="0" fontId="11" fillId="0" borderId="0" xfId="2" applyFont="1" applyBorder="1" applyAlignment="1">
      <alignment horizontal="center"/>
    </xf>
    <xf numFmtId="0" fontId="12" fillId="0" borderId="0" xfId="2" applyFont="1" applyBorder="1" applyAlignment="1">
      <alignment horizontal="right"/>
    </xf>
    <xf numFmtId="4" fontId="12" fillId="0" borderId="0" xfId="2" applyNumberFormat="1" applyFont="1" applyBorder="1"/>
    <xf numFmtId="0" fontId="12" fillId="0" borderId="0" xfId="2" applyFont="1" applyBorder="1"/>
    <xf numFmtId="0" fontId="12" fillId="0" borderId="13" xfId="2" applyFont="1" applyBorder="1" applyAlignment="1" applyProtection="1">
      <alignment horizontal="center"/>
      <protection hidden="1"/>
    </xf>
    <xf numFmtId="0" fontId="11" fillId="0" borderId="14" xfId="2" applyFont="1" applyBorder="1" applyProtection="1">
      <protection hidden="1"/>
    </xf>
    <xf numFmtId="3" fontId="11" fillId="0" borderId="14" xfId="2" applyNumberFormat="1" applyFont="1" applyBorder="1" applyAlignment="1" applyProtection="1">
      <alignment horizontal="center"/>
      <protection hidden="1"/>
    </xf>
    <xf numFmtId="0" fontId="11" fillId="0" borderId="14" xfId="2" applyFont="1" applyBorder="1" applyAlignment="1" applyProtection="1">
      <alignment horizontal="left"/>
      <protection hidden="1"/>
    </xf>
    <xf numFmtId="4" fontId="11" fillId="0" borderId="14" xfId="2" applyNumberFormat="1" applyFont="1" applyFill="1" applyBorder="1" applyAlignment="1" applyProtection="1">
      <alignment horizontal="right"/>
    </xf>
    <xf numFmtId="2" fontId="11" fillId="0" borderId="14" xfId="2" applyNumberFormat="1" applyFont="1" applyFill="1" applyBorder="1" applyAlignment="1" applyProtection="1">
      <alignment horizontal="left"/>
      <protection locked="0"/>
    </xf>
    <xf numFmtId="10" fontId="12" fillId="0" borderId="15" xfId="2" applyNumberFormat="1" applyFont="1" applyBorder="1"/>
    <xf numFmtId="10" fontId="14" fillId="0" borderId="0" xfId="2" applyNumberFormat="1" applyFont="1" applyBorder="1" applyAlignment="1">
      <alignment horizontal="center" wrapText="1"/>
    </xf>
    <xf numFmtId="0" fontId="11" fillId="0" borderId="20" xfId="2" applyFont="1" applyBorder="1" applyAlignment="1" applyProtection="1">
      <alignment horizontal="center"/>
      <protection hidden="1"/>
    </xf>
    <xf numFmtId="0" fontId="11" fillId="0" borderId="21" xfId="2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 applyProtection="1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4" fontId="12" fillId="0" borderId="25" xfId="2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" fontId="12" fillId="0" borderId="26" xfId="2" applyNumberFormat="1" applyFont="1" applyBorder="1" applyAlignment="1">
      <alignment vertical="center"/>
    </xf>
    <xf numFmtId="4" fontId="13" fillId="0" borderId="0" xfId="2" applyNumberFormat="1" applyFont="1" applyBorder="1" applyAlignment="1">
      <alignment vertical="center"/>
    </xf>
    <xf numFmtId="4" fontId="6" fillId="0" borderId="0" xfId="2" applyNumberFormat="1" applyFont="1"/>
    <xf numFmtId="4" fontId="6" fillId="0" borderId="0" xfId="2" applyNumberFormat="1" applyFont="1" applyAlignment="1" applyProtection="1">
      <alignment vertical="center"/>
    </xf>
    <xf numFmtId="9" fontId="12" fillId="5" borderId="27" xfId="2" applyNumberFormat="1" applyFont="1" applyFill="1" applyBorder="1" applyAlignment="1" applyProtection="1">
      <alignment horizontal="center" vertical="center"/>
      <protection hidden="1"/>
    </xf>
    <xf numFmtId="9" fontId="12" fillId="0" borderId="4" xfId="2" applyNumberFormat="1" applyFont="1" applyFill="1" applyBorder="1" applyAlignment="1" applyProtection="1">
      <alignment horizontal="center" vertical="center"/>
      <protection hidden="1"/>
    </xf>
    <xf numFmtId="10" fontId="12" fillId="0" borderId="26" xfId="2" applyNumberFormat="1" applyFont="1" applyBorder="1" applyAlignment="1">
      <alignment vertical="center"/>
    </xf>
    <xf numFmtId="10" fontId="13" fillId="0" borderId="0" xfId="2" applyNumberFormat="1" applyFont="1" applyBorder="1" applyAlignment="1">
      <alignment vertical="center"/>
    </xf>
    <xf numFmtId="10" fontId="6" fillId="0" borderId="0" xfId="2" applyNumberFormat="1" applyFont="1"/>
    <xf numFmtId="4" fontId="12" fillId="0" borderId="28" xfId="2" applyNumberFormat="1" applyFont="1" applyBorder="1" applyAlignment="1">
      <alignment horizontal="center" vertical="center"/>
    </xf>
    <xf numFmtId="4" fontId="12" fillId="0" borderId="29" xfId="2" applyNumberFormat="1" applyFont="1" applyBorder="1" applyAlignment="1">
      <alignment vertical="center"/>
    </xf>
    <xf numFmtId="4" fontId="6" fillId="0" borderId="0" xfId="2" applyNumberFormat="1" applyFont="1" applyProtection="1"/>
    <xf numFmtId="10" fontId="12" fillId="5" borderId="27" xfId="2" applyNumberFormat="1" applyFont="1" applyFill="1" applyBorder="1" applyAlignment="1" applyProtection="1">
      <alignment horizontal="center" vertical="center"/>
      <protection hidden="1"/>
    </xf>
    <xf numFmtId="165" fontId="6" fillId="0" borderId="0" xfId="2" applyNumberFormat="1" applyFont="1"/>
    <xf numFmtId="10" fontId="12" fillId="0" borderId="4" xfId="2" applyNumberFormat="1" applyFont="1" applyFill="1" applyBorder="1" applyAlignment="1" applyProtection="1">
      <alignment horizontal="center" vertical="center"/>
      <protection hidden="1"/>
    </xf>
    <xf numFmtId="0" fontId="11" fillId="0" borderId="23" xfId="2" applyFont="1" applyBorder="1" applyAlignment="1" applyProtection="1">
      <alignment horizontal="center" vertical="center"/>
      <protection hidden="1"/>
    </xf>
    <xf numFmtId="0" fontId="14" fillId="0" borderId="0" xfId="2" applyFont="1" applyBorder="1" applyAlignment="1" applyProtection="1">
      <alignment horizontal="left" vertical="center"/>
      <protection hidden="1"/>
    </xf>
    <xf numFmtId="10" fontId="12" fillId="2" borderId="4" xfId="2" applyNumberFormat="1" applyFont="1" applyFill="1" applyBorder="1" applyAlignment="1" applyProtection="1">
      <alignment horizontal="center" vertical="center"/>
      <protection hidden="1"/>
    </xf>
    <xf numFmtId="0" fontId="11" fillId="0" borderId="30" xfId="2" applyFont="1" applyBorder="1" applyAlignment="1" applyProtection="1">
      <alignment vertical="center"/>
      <protection hidden="1"/>
    </xf>
    <xf numFmtId="4" fontId="12" fillId="0" borderId="4" xfId="2" applyNumberFormat="1" applyFont="1" applyBorder="1" applyAlignment="1">
      <alignment horizontal="center" vertical="center"/>
    </xf>
    <xf numFmtId="10" fontId="12" fillId="2" borderId="31" xfId="2" applyNumberFormat="1" applyFont="1" applyFill="1" applyBorder="1" applyAlignment="1" applyProtection="1">
      <alignment horizontal="center" vertical="center"/>
      <protection hidden="1"/>
    </xf>
    <xf numFmtId="10" fontId="12" fillId="6" borderId="27" xfId="2" applyNumberFormat="1" applyFont="1" applyFill="1" applyBorder="1" applyAlignment="1" applyProtection="1">
      <alignment horizontal="center" vertical="center"/>
      <protection hidden="1"/>
    </xf>
    <xf numFmtId="10" fontId="14" fillId="2" borderId="0" xfId="2" applyNumberFormat="1" applyFont="1" applyFill="1" applyBorder="1" applyAlignment="1">
      <alignment vertical="center"/>
    </xf>
    <xf numFmtId="10" fontId="7" fillId="2" borderId="0" xfId="2" applyNumberFormat="1" applyFont="1" applyFill="1"/>
    <xf numFmtId="0" fontId="7" fillId="2" borderId="0" xfId="2" applyFont="1" applyFill="1"/>
    <xf numFmtId="0" fontId="7" fillId="2" borderId="0" xfId="2" applyFont="1" applyFill="1" applyProtection="1"/>
    <xf numFmtId="0" fontId="16" fillId="2" borderId="0" xfId="2" applyFont="1" applyFill="1"/>
    <xf numFmtId="10" fontId="13" fillId="2" borderId="0" xfId="2" applyNumberFormat="1" applyFont="1" applyFill="1" applyBorder="1" applyAlignment="1">
      <alignment vertical="center"/>
    </xf>
    <xf numFmtId="10" fontId="6" fillId="2" borderId="0" xfId="2" applyNumberFormat="1" applyFont="1" applyFill="1"/>
    <xf numFmtId="0" fontId="6" fillId="2" borderId="0" xfId="2" applyFont="1" applyFill="1"/>
    <xf numFmtId="0" fontId="6" fillId="2" borderId="0" xfId="2" applyFont="1" applyFill="1" applyProtection="1"/>
    <xf numFmtId="0" fontId="1" fillId="2" borderId="0" xfId="2" applyFill="1"/>
    <xf numFmtId="10" fontId="12" fillId="2" borderId="26" xfId="2" applyNumberFormat="1" applyFont="1" applyFill="1" applyBorder="1" applyAlignment="1">
      <alignment vertical="center"/>
    </xf>
    <xf numFmtId="0" fontId="11" fillId="0" borderId="4" xfId="2" applyFont="1" applyBorder="1" applyAlignment="1" applyProtection="1">
      <alignment horizontal="left" vertical="center"/>
      <protection hidden="1"/>
    </xf>
    <xf numFmtId="0" fontId="11" fillId="2" borderId="4" xfId="2" applyFont="1" applyFill="1" applyBorder="1" applyAlignment="1" applyProtection="1">
      <alignment horizontal="left" vertical="center"/>
      <protection hidden="1"/>
    </xf>
    <xf numFmtId="10" fontId="12" fillId="0" borderId="26" xfId="2" applyNumberFormat="1" applyFont="1" applyBorder="1" applyAlignment="1" applyProtection="1">
      <alignment vertical="center"/>
      <protection hidden="1"/>
    </xf>
    <xf numFmtId="4" fontId="12" fillId="0" borderId="20" xfId="2" applyNumberFormat="1" applyFont="1" applyBorder="1" applyAlignment="1">
      <alignment horizontal="center" vertical="center"/>
    </xf>
    <xf numFmtId="10" fontId="12" fillId="6" borderId="32" xfId="2" applyNumberFormat="1" applyFont="1" applyFill="1" applyBorder="1" applyAlignment="1" applyProtection="1">
      <alignment horizontal="center" vertical="center"/>
      <protection hidden="1"/>
    </xf>
    <xf numFmtId="0" fontId="7" fillId="0" borderId="0" xfId="2" applyFont="1" applyAlignment="1">
      <alignment vertical="center" wrapText="1"/>
    </xf>
    <xf numFmtId="0" fontId="7" fillId="0" borderId="0" xfId="2" applyFont="1" applyAlignment="1" applyProtection="1">
      <alignment vertical="center" wrapText="1"/>
    </xf>
    <xf numFmtId="0" fontId="16" fillId="0" borderId="0" xfId="2" applyFont="1" applyAlignment="1">
      <alignment vertical="center" wrapText="1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0" xfId="2" applyNumberFormat="1" applyFont="1" applyFill="1" applyBorder="1" applyAlignment="1">
      <alignment horizontal="center" vertical="center"/>
    </xf>
    <xf numFmtId="0" fontId="6" fillId="0" borderId="0" xfId="2" applyFont="1" applyAlignment="1" applyProtection="1">
      <alignment wrapText="1"/>
    </xf>
    <xf numFmtId="10" fontId="12" fillId="0" borderId="20" xfId="2" applyNumberFormat="1" applyFont="1" applyFill="1" applyBorder="1" applyAlignment="1" applyProtection="1">
      <alignment horizontal="center" vertical="center"/>
      <protection hidden="1"/>
    </xf>
    <xf numFmtId="9" fontId="11" fillId="0" borderId="24" xfId="2" applyNumberFormat="1" applyFont="1" applyBorder="1" applyAlignment="1" applyProtection="1">
      <alignment vertical="center"/>
      <protection hidden="1"/>
    </xf>
    <xf numFmtId="4" fontId="12" fillId="2" borderId="4" xfId="2" applyNumberFormat="1" applyFont="1" applyFill="1" applyBorder="1" applyAlignment="1">
      <alignment horizontal="center" vertical="center"/>
    </xf>
    <xf numFmtId="9" fontId="11" fillId="0" borderId="5" xfId="2" applyNumberFormat="1" applyFont="1" applyBorder="1" applyAlignment="1" applyProtection="1">
      <alignment vertical="center"/>
      <protection hidden="1"/>
    </xf>
    <xf numFmtId="9" fontId="11" fillId="0" borderId="24" xfId="2" applyNumberFormat="1" applyFont="1" applyBorder="1" applyAlignment="1" applyProtection="1">
      <alignment horizontal="right" vertical="center"/>
      <protection hidden="1"/>
    </xf>
    <xf numFmtId="9" fontId="11" fillId="2" borderId="1" xfId="2" applyNumberFormat="1" applyFont="1" applyFill="1" applyBorder="1" applyAlignment="1" applyProtection="1">
      <alignment vertical="center"/>
      <protection hidden="1"/>
    </xf>
    <xf numFmtId="10" fontId="12" fillId="6" borderId="31" xfId="2" applyNumberFormat="1" applyFont="1" applyFill="1" applyBorder="1" applyAlignment="1" applyProtection="1">
      <alignment horizontal="center" vertical="center"/>
      <protection hidden="1"/>
    </xf>
    <xf numFmtId="4" fontId="11" fillId="0" borderId="25" xfId="2" applyNumberFormat="1" applyFont="1" applyBorder="1" applyAlignment="1">
      <alignment vertical="center"/>
    </xf>
    <xf numFmtId="4" fontId="14" fillId="0" borderId="0" xfId="2" applyNumberFormat="1" applyFont="1" applyBorder="1" applyAlignment="1">
      <alignment horizontal="center" vertical="center"/>
    </xf>
    <xf numFmtId="4" fontId="11" fillId="0" borderId="20" xfId="2" applyNumberFormat="1" applyFont="1" applyBorder="1" applyAlignment="1">
      <alignment vertical="center"/>
    </xf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8" fillId="0" borderId="0" xfId="0" applyFont="1" applyAlignment="1">
      <alignment horizontal="center"/>
    </xf>
    <xf numFmtId="0" fontId="2" fillId="2" borderId="8" xfId="2" applyFont="1" applyFill="1" applyBorder="1" applyAlignment="1" applyProtection="1"/>
    <xf numFmtId="0" fontId="3" fillId="2" borderId="3" xfId="2" applyFont="1" applyFill="1" applyBorder="1" applyAlignment="1" applyProtection="1">
      <alignment horizontal="left" wrapText="1"/>
    </xf>
    <xf numFmtId="4" fontId="2" fillId="2" borderId="0" xfId="2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2" borderId="8" xfId="2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/>
    <xf numFmtId="0" fontId="2" fillId="2" borderId="0" xfId="2" applyFont="1" applyFill="1" applyBorder="1" applyAlignment="1">
      <alignment horizontal="left"/>
    </xf>
    <xf numFmtId="0" fontId="11" fillId="0" borderId="9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9" fontId="11" fillId="0" borderId="0" xfId="2" applyNumberFormat="1" applyFont="1" applyBorder="1" applyAlignment="1">
      <alignment horizontal="left" vertical="top" wrapText="1"/>
    </xf>
    <xf numFmtId="0" fontId="11" fillId="0" borderId="0" xfId="2" applyFont="1" applyBorder="1" applyAlignment="1">
      <alignment horizontal="right" vertical="top"/>
    </xf>
    <xf numFmtId="0" fontId="11" fillId="0" borderId="12" xfId="2" applyNumberFormat="1" applyFont="1" applyBorder="1" applyAlignment="1">
      <alignment horizontal="center" vertical="top" wrapText="1"/>
    </xf>
    <xf numFmtId="0" fontId="11" fillId="0" borderId="16" xfId="2" applyFont="1" applyBorder="1" applyAlignment="1" applyProtection="1">
      <alignment horizontal="center"/>
      <protection hidden="1"/>
    </xf>
    <xf numFmtId="0" fontId="11" fillId="0" borderId="17" xfId="2" applyFont="1" applyBorder="1" applyAlignment="1" applyProtection="1">
      <alignment horizontal="center"/>
      <protection hidden="1"/>
    </xf>
    <xf numFmtId="0" fontId="12" fillId="0" borderId="18" xfId="2" applyFont="1" applyBorder="1" applyAlignment="1" applyProtection="1">
      <alignment horizontal="center"/>
      <protection hidden="1"/>
    </xf>
    <xf numFmtId="10" fontId="11" fillId="0" borderId="19" xfId="2" applyNumberFormat="1" applyFont="1" applyBorder="1" applyAlignment="1">
      <alignment horizontal="center" wrapText="1"/>
    </xf>
    <xf numFmtId="0" fontId="15" fillId="0" borderId="22" xfId="0" applyFont="1" applyFill="1" applyBorder="1" applyAlignment="1">
      <alignment horizontal="left" vertical="center" wrapText="1"/>
    </xf>
    <xf numFmtId="0" fontId="12" fillId="0" borderId="23" xfId="2" applyFont="1" applyBorder="1" applyAlignment="1" applyProtection="1">
      <alignment horizontal="center" vertical="center"/>
      <protection hidden="1"/>
    </xf>
    <xf numFmtId="0" fontId="12" fillId="0" borderId="24" xfId="2" applyFont="1" applyBorder="1" applyAlignment="1" applyProtection="1">
      <alignment horizontal="left" vertical="center"/>
      <protection hidden="1"/>
    </xf>
    <xf numFmtId="0" fontId="12" fillId="0" borderId="5" xfId="2" applyFont="1" applyBorder="1" applyAlignment="1" applyProtection="1">
      <alignment horizontal="left" vertical="center"/>
      <protection hidden="1"/>
    </xf>
    <xf numFmtId="0" fontId="11" fillId="0" borderId="26" xfId="2" applyFont="1" applyBorder="1" applyAlignment="1" applyProtection="1">
      <alignment horizontal="left" vertical="center"/>
      <protection hidden="1"/>
    </xf>
    <xf numFmtId="4" fontId="12" fillId="0" borderId="4" xfId="2" applyNumberFormat="1" applyFont="1" applyBorder="1" applyAlignment="1" applyProtection="1">
      <alignment horizontal="left" vertical="center" wrapText="1"/>
      <protection hidden="1"/>
    </xf>
    <xf numFmtId="0" fontId="11" fillId="0" borderId="5" xfId="2" applyFont="1" applyBorder="1" applyAlignment="1" applyProtection="1">
      <alignment horizontal="left" vertical="center"/>
      <protection hidden="1"/>
    </xf>
    <xf numFmtId="0" fontId="12" fillId="0" borderId="4" xfId="2" applyFont="1" applyBorder="1" applyAlignment="1" applyProtection="1">
      <alignment horizontal="left" vertical="center" wrapText="1"/>
      <protection hidden="1"/>
    </xf>
    <xf numFmtId="0" fontId="12" fillId="0" borderId="3" xfId="2" applyFont="1" applyBorder="1" applyAlignment="1" applyProtection="1">
      <alignment horizontal="left" vertical="center" wrapText="1"/>
      <protection hidden="1"/>
    </xf>
    <xf numFmtId="0" fontId="12" fillId="0" borderId="23" xfId="2" applyFont="1" applyBorder="1" applyAlignment="1" applyProtection="1">
      <alignment horizontal="center" vertical="center" wrapText="1"/>
      <protection hidden="1"/>
    </xf>
    <xf numFmtId="0" fontId="12" fillId="0" borderId="24" xfId="2" applyFont="1" applyBorder="1" applyAlignment="1" applyProtection="1">
      <alignment horizontal="left" vertical="center" wrapText="1"/>
      <protection hidden="1"/>
    </xf>
    <xf numFmtId="0" fontId="11" fillId="5" borderId="33" xfId="2" applyFont="1" applyFill="1" applyBorder="1" applyAlignment="1" applyProtection="1">
      <alignment horizontal="right" vertical="center"/>
      <protection hidden="1"/>
    </xf>
    <xf numFmtId="4" fontId="11" fillId="0" borderId="34" xfId="2" applyNumberFormat="1" applyFont="1" applyBorder="1" applyAlignment="1">
      <alignment horizontal="center" vertical="center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65"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2"/>
  <sheetViews>
    <sheetView tabSelected="1" workbookViewId="0">
      <selection activeCell="F83" sqref="F83"/>
    </sheetView>
  </sheetViews>
  <sheetFormatPr defaultRowHeight="11.25" x14ac:dyDescent="0.2"/>
  <cols>
    <col min="1" max="1" width="9.5703125" style="1" customWidth="1"/>
    <col min="2" max="2" width="10.7109375" style="2" customWidth="1"/>
    <col min="3" max="3" width="9.140625" style="3"/>
    <col min="4" max="4" width="6.140625" style="2" customWidth="1"/>
    <col min="5" max="5" width="11.140625" style="2" customWidth="1"/>
    <col min="6" max="6" width="40.140625" style="4" customWidth="1"/>
    <col min="7" max="7" width="6.140625" style="2" customWidth="1"/>
    <col min="8" max="8" width="8" style="5" customWidth="1"/>
    <col min="9" max="9" width="8.5703125" style="6" customWidth="1"/>
    <col min="10" max="10" width="12.140625" style="7" customWidth="1"/>
    <col min="11" max="15" width="0" style="8" hidden="1" customWidth="1"/>
    <col min="16" max="16" width="0" style="9" hidden="1" customWidth="1"/>
    <col min="17" max="17" width="9.7109375" style="10" customWidth="1"/>
    <col min="18" max="16384" width="9.140625" style="8"/>
  </cols>
  <sheetData>
    <row r="1" spans="1:256" ht="15" x14ac:dyDescent="0.25">
      <c r="A1" s="11" t="s">
        <v>0</v>
      </c>
      <c r="B1" s="12"/>
      <c r="C1" s="12"/>
      <c r="D1" s="12"/>
      <c r="E1" s="12"/>
      <c r="F1" s="13"/>
      <c r="G1" s="12"/>
      <c r="H1" s="12"/>
      <c r="I1" s="12"/>
      <c r="J1" s="12"/>
      <c r="K1" s="14"/>
      <c r="L1"/>
      <c r="M1"/>
      <c r="N1" s="15"/>
      <c r="O1" s="15"/>
      <c r="P1" s="16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1.25" customHeight="1" x14ac:dyDescent="0.25">
      <c r="A2" s="292" t="s">
        <v>1</v>
      </c>
      <c r="B2" s="292"/>
      <c r="C2" s="292"/>
      <c r="D2" s="292"/>
      <c r="E2" s="292"/>
      <c r="F2" s="292"/>
      <c r="G2" s="17"/>
      <c r="H2" s="17"/>
      <c r="I2" s="17"/>
      <c r="J2" s="18"/>
      <c r="K2" s="19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" x14ac:dyDescent="0.25">
      <c r="A3" s="20" t="s">
        <v>2</v>
      </c>
      <c r="B3" s="21"/>
      <c r="C3" s="22"/>
      <c r="D3" s="21"/>
      <c r="E3" s="23"/>
      <c r="F3" s="24"/>
      <c r="G3" s="25"/>
      <c r="H3" s="26" t="s">
        <v>3</v>
      </c>
      <c r="I3" s="293"/>
      <c r="J3" s="29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 x14ac:dyDescent="0.25">
      <c r="A4" s="20" t="s">
        <v>4</v>
      </c>
      <c r="B4" s="21"/>
      <c r="C4" s="22"/>
      <c r="D4" s="23"/>
      <c r="E4" s="21"/>
      <c r="F4" s="27"/>
      <c r="G4" s="21"/>
      <c r="H4" s="294" t="s">
        <v>5</v>
      </c>
      <c r="I4" s="294"/>
      <c r="J4" s="28">
        <v>0.24</v>
      </c>
      <c r="K4"/>
      <c r="L4"/>
      <c r="M4"/>
      <c r="N4" s="8" t="s">
        <v>6</v>
      </c>
      <c r="O4"/>
      <c r="P4" s="9">
        <v>1.1200000000000001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68.25" x14ac:dyDescent="0.25">
      <c r="A5" s="20"/>
      <c r="B5" s="21"/>
      <c r="C5" s="22"/>
      <c r="D5" s="29"/>
      <c r="E5" s="23"/>
      <c r="F5" s="30"/>
      <c r="G5" s="23"/>
      <c r="H5" s="294" t="s">
        <v>7</v>
      </c>
      <c r="I5" s="294"/>
      <c r="J5" s="28">
        <v>0.12</v>
      </c>
      <c r="K5"/>
      <c r="L5"/>
      <c r="M5"/>
      <c r="N5" s="8" t="s">
        <v>8</v>
      </c>
      <c r="O5"/>
      <c r="P5" s="9">
        <v>1.2418</v>
      </c>
      <c r="Q5" s="31" t="s">
        <v>9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2.5" x14ac:dyDescent="0.25">
      <c r="A6" s="32" t="s">
        <v>10</v>
      </c>
      <c r="B6" s="33" t="s">
        <v>11</v>
      </c>
      <c r="C6" s="34" t="s">
        <v>12</v>
      </c>
      <c r="D6" s="35"/>
      <c r="E6" s="33" t="s">
        <v>13</v>
      </c>
      <c r="F6" s="33" t="s">
        <v>14</v>
      </c>
      <c r="G6" s="32" t="s">
        <v>15</v>
      </c>
      <c r="H6" s="36" t="s">
        <v>16</v>
      </c>
      <c r="I6" s="33" t="s">
        <v>17</v>
      </c>
      <c r="J6" s="37" t="s">
        <v>18</v>
      </c>
      <c r="K6" s="38"/>
      <c r="L6" s="38"/>
      <c r="M6"/>
      <c r="N6"/>
      <c r="O6" s="39"/>
      <c r="P6" s="40" t="s">
        <v>19</v>
      </c>
      <c r="Q6" s="41" t="s">
        <v>20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" x14ac:dyDescent="0.25">
      <c r="A7" s="42"/>
      <c r="B7" s="43"/>
      <c r="C7" s="44"/>
      <c r="D7" s="45"/>
      <c r="E7" s="43"/>
      <c r="F7" s="46"/>
      <c r="G7" s="47"/>
      <c r="H7" s="48"/>
      <c r="I7" s="47"/>
      <c r="J7" s="49"/>
      <c r="K7" s="38"/>
      <c r="L7" s="38"/>
      <c r="M7"/>
      <c r="N7"/>
      <c r="O7" s="39"/>
      <c r="P7" s="50"/>
      <c r="Q7" s="51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8.5" customHeight="1" x14ac:dyDescent="0.25">
      <c r="A8" s="52" t="s">
        <v>21</v>
      </c>
      <c r="B8" s="53"/>
      <c r="C8" s="54"/>
      <c r="D8" s="55"/>
      <c r="E8" s="53"/>
      <c r="F8" s="56" t="s">
        <v>22</v>
      </c>
      <c r="G8" s="57"/>
      <c r="H8" s="58">
        <v>1</v>
      </c>
      <c r="I8" s="57"/>
      <c r="J8" s="59">
        <f>J10+J14+J18+J53+J68+J122+J156+J187+J224+J139+J123</f>
        <v>126826.87160000001</v>
      </c>
      <c r="K8" s="60"/>
      <c r="L8" s="38"/>
      <c r="M8"/>
      <c r="N8"/>
      <c r="O8" s="39"/>
      <c r="P8" s="50"/>
      <c r="Q8" s="51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" x14ac:dyDescent="0.25">
      <c r="A9" s="61"/>
      <c r="B9" s="62"/>
      <c r="C9" s="63"/>
      <c r="D9" s="64"/>
      <c r="E9" s="62"/>
      <c r="F9" s="65"/>
      <c r="G9" s="66"/>
      <c r="H9" s="67"/>
      <c r="I9" s="66"/>
      <c r="J9" s="68"/>
      <c r="K9" s="60"/>
      <c r="L9" s="38"/>
      <c r="M9"/>
      <c r="N9"/>
      <c r="O9" s="39"/>
      <c r="P9" s="50"/>
      <c r="Q9" s="51"/>
      <c r="R9" s="69"/>
      <c r="S9" s="69"/>
      <c r="T9" s="6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75" customFormat="1" ht="31.5" customHeight="1" x14ac:dyDescent="0.2">
      <c r="A10" s="70" t="s">
        <v>23</v>
      </c>
      <c r="B10" s="55"/>
      <c r="C10" s="54"/>
      <c r="D10" s="55"/>
      <c r="E10" s="55"/>
      <c r="F10" s="71" t="s">
        <v>24</v>
      </c>
      <c r="G10" s="55" t="s">
        <v>25</v>
      </c>
      <c r="H10" s="72">
        <v>0</v>
      </c>
      <c r="I10" s="73">
        <f>SUM(J11:J13)</f>
        <v>0</v>
      </c>
      <c r="J10" s="74">
        <f>H10*I10</f>
        <v>0</v>
      </c>
      <c r="O10" s="76"/>
      <c r="P10" s="40"/>
      <c r="Q10" s="77"/>
      <c r="R10" s="78"/>
      <c r="S10" s="78"/>
      <c r="T10" s="78"/>
    </row>
    <row r="11" spans="1:256" ht="18.75" customHeight="1" x14ac:dyDescent="0.25">
      <c r="A11" s="79" t="s">
        <v>26</v>
      </c>
      <c r="B11" s="80">
        <v>73805</v>
      </c>
      <c r="C11" s="80">
        <v>73805</v>
      </c>
      <c r="D11" s="81"/>
      <c r="E11" s="81" t="s">
        <v>27</v>
      </c>
      <c r="F11" s="82" t="s">
        <v>28</v>
      </c>
      <c r="G11" s="81" t="s">
        <v>29</v>
      </c>
      <c r="H11" s="83">
        <v>0</v>
      </c>
      <c r="I11" s="84">
        <v>0</v>
      </c>
      <c r="J11" s="85">
        <f t="shared" ref="J11:J13" si="0">ROUND(H11*I11,2)</f>
        <v>0</v>
      </c>
      <c r="K11" s="86"/>
      <c r="L11" s="86"/>
      <c r="M11" s="19"/>
      <c r="N11" s="87"/>
      <c r="O11" s="88"/>
      <c r="P11" s="89">
        <f t="shared" ref="P11:P13" si="1">(Q11*1.2418)</f>
        <v>0</v>
      </c>
      <c r="Q11" s="90">
        <v>0</v>
      </c>
      <c r="R11" s="91">
        <v>7451.2</v>
      </c>
      <c r="S11" s="92">
        <f>R11*25</f>
        <v>186280</v>
      </c>
      <c r="T11" s="69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3.25" x14ac:dyDescent="0.25">
      <c r="A12" s="79" t="s">
        <v>30</v>
      </c>
      <c r="B12" s="93" t="s">
        <v>31</v>
      </c>
      <c r="C12" s="93" t="s">
        <v>31</v>
      </c>
      <c r="D12" s="81"/>
      <c r="E12" s="81" t="s">
        <v>32</v>
      </c>
      <c r="F12" s="82" t="s">
        <v>33</v>
      </c>
      <c r="G12" s="81" t="s">
        <v>34</v>
      </c>
      <c r="H12" s="83">
        <v>0</v>
      </c>
      <c r="I12" s="84">
        <v>0</v>
      </c>
      <c r="J12" s="85">
        <f t="shared" si="0"/>
        <v>0</v>
      </c>
      <c r="K12" s="86"/>
      <c r="L12" s="86"/>
      <c r="M12" s="94"/>
      <c r="N12" s="87"/>
      <c r="O12" s="88"/>
      <c r="P12" s="89">
        <f t="shared" si="1"/>
        <v>0</v>
      </c>
      <c r="Q12" s="90">
        <v>0</v>
      </c>
      <c r="R12" s="69"/>
      <c r="S12" s="95">
        <f>SUM(J11:J15)</f>
        <v>0</v>
      </c>
      <c r="T12" s="69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3.25" x14ac:dyDescent="0.25">
      <c r="A13" s="79" t="s">
        <v>35</v>
      </c>
      <c r="B13" s="93" t="s">
        <v>31</v>
      </c>
      <c r="C13" s="93" t="s">
        <v>31</v>
      </c>
      <c r="D13" s="81"/>
      <c r="E13" s="81" t="s">
        <v>36</v>
      </c>
      <c r="F13" s="82" t="s">
        <v>37</v>
      </c>
      <c r="G13" s="81" t="s">
        <v>38</v>
      </c>
      <c r="H13" s="83">
        <v>0</v>
      </c>
      <c r="I13" s="84">
        <v>0</v>
      </c>
      <c r="J13" s="85">
        <f t="shared" si="0"/>
        <v>0</v>
      </c>
      <c r="K13" s="86"/>
      <c r="L13" s="86"/>
      <c r="M13" s="19"/>
      <c r="N13" s="87"/>
      <c r="O13" s="88"/>
      <c r="P13" s="89">
        <f t="shared" si="1"/>
        <v>0</v>
      </c>
      <c r="Q13" s="90">
        <v>0</v>
      </c>
      <c r="R13" s="96"/>
      <c r="S13" s="69"/>
      <c r="T13" s="69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75" customFormat="1" ht="18.75" customHeight="1" x14ac:dyDescent="0.2">
      <c r="A14" s="70" t="s">
        <v>23</v>
      </c>
      <c r="B14" s="93"/>
      <c r="C14" s="97"/>
      <c r="D14" s="55"/>
      <c r="E14" s="55"/>
      <c r="F14" s="98" t="s">
        <v>39</v>
      </c>
      <c r="G14" s="55"/>
      <c r="H14" s="72"/>
      <c r="I14" s="73"/>
      <c r="J14" s="74">
        <f>J15</f>
        <v>0</v>
      </c>
      <c r="K14" s="99"/>
      <c r="L14" s="99"/>
      <c r="M14" s="100"/>
      <c r="N14" s="101"/>
      <c r="O14" s="102"/>
      <c r="P14" s="103"/>
      <c r="Q14" s="104"/>
      <c r="R14" s="105"/>
      <c r="S14" s="78"/>
      <c r="T14" s="78"/>
    </row>
    <row r="15" spans="1:256" ht="41.25" customHeight="1" x14ac:dyDescent="0.25">
      <c r="A15" s="79" t="s">
        <v>26</v>
      </c>
      <c r="B15" s="93" t="s">
        <v>31</v>
      </c>
      <c r="C15" s="93" t="s">
        <v>31</v>
      </c>
      <c r="D15" s="81"/>
      <c r="E15" s="81"/>
      <c r="F15" s="106" t="s">
        <v>40</v>
      </c>
      <c r="G15" s="107" t="s">
        <v>41</v>
      </c>
      <c r="H15" s="83">
        <v>0</v>
      </c>
      <c r="I15" s="84">
        <v>0</v>
      </c>
      <c r="J15" s="85">
        <f>H15*I15</f>
        <v>0</v>
      </c>
      <c r="K15" s="86"/>
      <c r="L15" s="86"/>
      <c r="M15" s="19"/>
      <c r="N15" s="87"/>
      <c r="O15" s="88"/>
      <c r="P15" s="89">
        <v>0</v>
      </c>
      <c r="Q15" s="90">
        <v>0</v>
      </c>
      <c r="R15" s="96"/>
      <c r="S15" s="95"/>
      <c r="T15" s="69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 x14ac:dyDescent="0.25">
      <c r="A16" s="108"/>
      <c r="B16" s="109"/>
      <c r="C16" s="110"/>
      <c r="D16" s="111"/>
      <c r="E16" s="111"/>
      <c r="F16" s="112"/>
      <c r="G16" s="113"/>
      <c r="H16" s="114"/>
      <c r="I16" s="115"/>
      <c r="J16" s="116"/>
      <c r="K16" s="86"/>
      <c r="L16" s="86"/>
      <c r="M16" s="19"/>
      <c r="N16" s="87"/>
      <c r="O16" s="88"/>
      <c r="P16" s="89"/>
      <c r="Q16" s="90"/>
      <c r="R16" s="96"/>
      <c r="S16" s="69"/>
      <c r="T16" s="69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75" customFormat="1" ht="21" customHeight="1" x14ac:dyDescent="0.2">
      <c r="A17" s="70" t="s">
        <v>42</v>
      </c>
      <c r="B17" s="55"/>
      <c r="C17" s="54"/>
      <c r="D17" s="55"/>
      <c r="E17" s="55"/>
      <c r="F17" s="117" t="s">
        <v>43</v>
      </c>
      <c r="G17" s="55"/>
      <c r="H17" s="72"/>
      <c r="I17" s="73"/>
      <c r="J17" s="74">
        <f>J68+J156+J123</f>
        <v>126826.87160000001</v>
      </c>
      <c r="K17" s="99"/>
      <c r="L17" s="99"/>
      <c r="M17" s="100"/>
      <c r="N17" s="118"/>
      <c r="O17" s="119"/>
      <c r="P17" s="103"/>
      <c r="Q17" s="104"/>
      <c r="R17" s="78"/>
      <c r="S17" s="78"/>
      <c r="T17" s="78"/>
    </row>
    <row r="18" spans="1:256" ht="31.5" customHeight="1" x14ac:dyDescent="0.25">
      <c r="A18" s="70" t="s">
        <v>44</v>
      </c>
      <c r="B18" s="55"/>
      <c r="C18" s="54"/>
      <c r="D18" s="120"/>
      <c r="E18" s="121"/>
      <c r="F18" s="122" t="s">
        <v>45</v>
      </c>
      <c r="G18" s="120" t="s">
        <v>25</v>
      </c>
      <c r="H18" s="72">
        <v>0</v>
      </c>
      <c r="I18" s="73">
        <v>0</v>
      </c>
      <c r="J18" s="74">
        <v>0</v>
      </c>
      <c r="K18" s="99"/>
      <c r="L18" s="99"/>
      <c r="M18" s="100"/>
      <c r="N18" s="101"/>
      <c r="O18" s="102"/>
      <c r="P18" s="103"/>
      <c r="Q18" s="123"/>
      <c r="R18" s="78"/>
      <c r="S18" s="78"/>
      <c r="T18" s="7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1" customHeight="1" x14ac:dyDescent="0.25">
      <c r="A19" s="70" t="s">
        <v>46</v>
      </c>
      <c r="B19" s="55"/>
      <c r="C19" s="54"/>
      <c r="D19" s="120"/>
      <c r="E19" s="121"/>
      <c r="F19" s="122" t="s">
        <v>47</v>
      </c>
      <c r="G19" s="120"/>
      <c r="H19" s="72"/>
      <c r="I19" s="73"/>
      <c r="J19" s="74"/>
      <c r="K19" s="99"/>
      <c r="L19" s="99"/>
      <c r="M19" s="100"/>
      <c r="N19" s="101"/>
      <c r="O19" s="102"/>
      <c r="P19" s="103"/>
      <c r="Q19" s="123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1" customHeight="1" x14ac:dyDescent="0.25">
      <c r="A20" s="79" t="s">
        <v>48</v>
      </c>
      <c r="B20" s="81">
        <v>73992</v>
      </c>
      <c r="C20" s="124">
        <v>73992</v>
      </c>
      <c r="D20" s="125" t="s">
        <v>49</v>
      </c>
      <c r="E20" s="93" t="s">
        <v>50</v>
      </c>
      <c r="F20" s="126" t="s">
        <v>51</v>
      </c>
      <c r="G20" s="127" t="s">
        <v>52</v>
      </c>
      <c r="H20" s="83">
        <v>0</v>
      </c>
      <c r="I20" s="84">
        <v>0</v>
      </c>
      <c r="J20" s="85">
        <f t="shared" ref="J20:J21" si="2">H20*I20</f>
        <v>0</v>
      </c>
      <c r="K20" s="99"/>
      <c r="L20" s="99"/>
      <c r="M20" s="100"/>
      <c r="N20" s="87"/>
      <c r="O20" s="88"/>
      <c r="P20" s="89">
        <v>0</v>
      </c>
      <c r="Q20" s="90"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0.25" customHeight="1" x14ac:dyDescent="0.25">
      <c r="A21" s="79" t="s">
        <v>53</v>
      </c>
      <c r="B21" s="81">
        <v>73822</v>
      </c>
      <c r="C21" s="124">
        <v>73822</v>
      </c>
      <c r="D21" s="127" t="s">
        <v>49</v>
      </c>
      <c r="E21" s="93" t="s">
        <v>54</v>
      </c>
      <c r="F21" s="126" t="s">
        <v>55</v>
      </c>
      <c r="G21" s="127" t="s">
        <v>52</v>
      </c>
      <c r="H21" s="83">
        <v>0</v>
      </c>
      <c r="I21" s="84">
        <v>0</v>
      </c>
      <c r="J21" s="85">
        <f t="shared" si="2"/>
        <v>0</v>
      </c>
      <c r="K21" s="99"/>
      <c r="L21" s="99"/>
      <c r="M21" s="100"/>
      <c r="N21" s="87"/>
      <c r="O21" s="88"/>
      <c r="P21" s="89">
        <v>0</v>
      </c>
      <c r="Q21" s="90">
        <v>0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1.75" customHeight="1" x14ac:dyDescent="0.25">
      <c r="A22" s="70" t="s">
        <v>56</v>
      </c>
      <c r="B22" s="55"/>
      <c r="C22" s="128"/>
      <c r="D22" s="120"/>
      <c r="E22" s="121"/>
      <c r="F22" s="122" t="s">
        <v>57</v>
      </c>
      <c r="G22" s="120"/>
      <c r="H22" s="72"/>
      <c r="I22" s="73"/>
      <c r="J22" s="74"/>
      <c r="K22" s="99"/>
      <c r="L22" s="99"/>
      <c r="M22" s="100"/>
      <c r="N22" s="101"/>
      <c r="O22" s="102"/>
      <c r="P22" s="103"/>
      <c r="Q22" s="104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43.5" customHeight="1" x14ac:dyDescent="0.25">
      <c r="A23" s="79" t="s">
        <v>58</v>
      </c>
      <c r="B23" s="81" t="s">
        <v>59</v>
      </c>
      <c r="C23" s="124" t="s">
        <v>59</v>
      </c>
      <c r="D23" s="127" t="s">
        <v>49</v>
      </c>
      <c r="E23" s="93" t="s">
        <v>60</v>
      </c>
      <c r="F23" s="126" t="s">
        <v>61</v>
      </c>
      <c r="G23" s="127" t="s">
        <v>52</v>
      </c>
      <c r="H23" s="83">
        <v>0</v>
      </c>
      <c r="I23" s="84">
        <v>0</v>
      </c>
      <c r="J23" s="85">
        <f>H23*I23</f>
        <v>0</v>
      </c>
      <c r="K23" s="99"/>
      <c r="L23" s="99"/>
      <c r="M23" s="100"/>
      <c r="N23" s="87"/>
      <c r="O23" s="88"/>
      <c r="P23" s="89">
        <v>0</v>
      </c>
      <c r="Q23" s="90">
        <v>0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42.75" customHeight="1" x14ac:dyDescent="0.25">
      <c r="A24" s="79" t="s">
        <v>62</v>
      </c>
      <c r="B24" s="81" t="s">
        <v>63</v>
      </c>
      <c r="C24" s="81" t="s">
        <v>63</v>
      </c>
      <c r="D24" s="127"/>
      <c r="E24" s="93" t="s">
        <v>64</v>
      </c>
      <c r="F24" s="126" t="s">
        <v>65</v>
      </c>
      <c r="G24" s="127" t="s">
        <v>41</v>
      </c>
      <c r="H24" s="83">
        <v>0</v>
      </c>
      <c r="I24" s="84">
        <v>0</v>
      </c>
      <c r="J24" s="85">
        <v>0</v>
      </c>
      <c r="K24" s="99"/>
      <c r="L24" s="99"/>
      <c r="M24" s="100"/>
      <c r="N24" s="87"/>
      <c r="O24" s="88"/>
      <c r="P24" s="89">
        <v>0</v>
      </c>
      <c r="Q24" s="90">
        <v>0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21" customHeight="1" x14ac:dyDescent="0.25">
      <c r="A25" s="70" t="s">
        <v>66</v>
      </c>
      <c r="B25" s="55"/>
      <c r="C25" s="54"/>
      <c r="D25" s="120"/>
      <c r="E25" s="121"/>
      <c r="F25" s="122" t="s">
        <v>67</v>
      </c>
      <c r="G25" s="120"/>
      <c r="H25" s="72"/>
      <c r="I25" s="73"/>
      <c r="J25" s="74"/>
      <c r="K25" s="99"/>
      <c r="L25" s="99"/>
      <c r="M25" s="100"/>
      <c r="N25" s="101"/>
      <c r="O25" s="102"/>
      <c r="P25" s="89">
        <v>0</v>
      </c>
      <c r="Q25" s="104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31.5" customHeight="1" x14ac:dyDescent="0.25">
      <c r="A26" s="70" t="s">
        <v>68</v>
      </c>
      <c r="B26" s="55"/>
      <c r="C26" s="129"/>
      <c r="D26" s="120"/>
      <c r="E26" s="121"/>
      <c r="F26" s="122" t="s">
        <v>69</v>
      </c>
      <c r="G26" s="120"/>
      <c r="H26" s="72"/>
      <c r="I26" s="73"/>
      <c r="J26" s="74"/>
      <c r="K26" s="99"/>
      <c r="L26" s="99"/>
      <c r="M26" s="100"/>
      <c r="N26" s="101"/>
      <c r="O26" s="102"/>
      <c r="P26" s="89"/>
      <c r="Q26" s="104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33" customHeight="1" x14ac:dyDescent="0.25">
      <c r="A27" s="79" t="s">
        <v>70</v>
      </c>
      <c r="B27" s="81" t="s">
        <v>71</v>
      </c>
      <c r="C27" s="81" t="s">
        <v>71</v>
      </c>
      <c r="D27" s="127"/>
      <c r="E27" s="93" t="s">
        <v>72</v>
      </c>
      <c r="F27" s="126" t="s">
        <v>73</v>
      </c>
      <c r="G27" s="127" t="s">
        <v>25</v>
      </c>
      <c r="H27" s="83">
        <v>0</v>
      </c>
      <c r="I27" s="84">
        <v>0</v>
      </c>
      <c r="J27" s="85">
        <f>H27*I27</f>
        <v>0</v>
      </c>
      <c r="K27" s="99"/>
      <c r="L27" s="99"/>
      <c r="M27" s="100"/>
      <c r="N27" s="87"/>
      <c r="O27" s="88"/>
      <c r="P27" s="89">
        <v>0</v>
      </c>
      <c r="Q27" s="90">
        <v>0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35.25" customHeight="1" x14ac:dyDescent="0.25">
      <c r="A28" s="70" t="s">
        <v>74</v>
      </c>
      <c r="B28" s="55"/>
      <c r="C28" s="54"/>
      <c r="D28" s="120"/>
      <c r="E28" s="121"/>
      <c r="F28" s="122" t="s">
        <v>75</v>
      </c>
      <c r="G28" s="120"/>
      <c r="H28" s="72"/>
      <c r="I28" s="73"/>
      <c r="J28" s="74"/>
      <c r="K28" s="99"/>
      <c r="L28" s="99"/>
      <c r="M28" s="100"/>
      <c r="N28" s="101"/>
      <c r="O28" s="102"/>
      <c r="P28" s="103"/>
      <c r="Q28" s="104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2.5" customHeight="1" x14ac:dyDescent="0.25">
      <c r="A29" s="79" t="s">
        <v>76</v>
      </c>
      <c r="B29" s="81">
        <v>74077</v>
      </c>
      <c r="C29" s="130">
        <v>74077</v>
      </c>
      <c r="D29" s="127" t="s">
        <v>77</v>
      </c>
      <c r="E29" s="93" t="s">
        <v>78</v>
      </c>
      <c r="F29" s="126" t="s">
        <v>79</v>
      </c>
      <c r="G29" s="127" t="s">
        <v>52</v>
      </c>
      <c r="H29" s="83">
        <v>0</v>
      </c>
      <c r="I29" s="84">
        <v>0</v>
      </c>
      <c r="J29" s="85">
        <f>I29*H29</f>
        <v>0</v>
      </c>
      <c r="K29" s="99"/>
      <c r="L29" s="99"/>
      <c r="M29" s="100"/>
      <c r="N29" s="87"/>
      <c r="O29" s="88"/>
      <c r="P29" s="89">
        <v>0</v>
      </c>
      <c r="Q29" s="90">
        <v>0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8.5" customHeight="1" x14ac:dyDescent="0.25">
      <c r="A30" s="79" t="s">
        <v>80</v>
      </c>
      <c r="B30" s="81">
        <v>78018</v>
      </c>
      <c r="C30" s="124">
        <v>78018</v>
      </c>
      <c r="D30" s="127" t="s">
        <v>49</v>
      </c>
      <c r="E30" s="93" t="s">
        <v>81</v>
      </c>
      <c r="F30" s="126" t="s">
        <v>82</v>
      </c>
      <c r="G30" s="127" t="s">
        <v>83</v>
      </c>
      <c r="H30" s="83">
        <v>0</v>
      </c>
      <c r="I30" s="84">
        <v>0</v>
      </c>
      <c r="J30" s="85">
        <f t="shared" ref="J30:J36" si="3">H30*I30</f>
        <v>0</v>
      </c>
      <c r="K30" s="99"/>
      <c r="L30" s="99"/>
      <c r="M30" s="100"/>
      <c r="N30" s="87"/>
      <c r="O30" s="88"/>
      <c r="P30" s="89">
        <v>0</v>
      </c>
      <c r="Q30" s="90">
        <v>0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34.5" x14ac:dyDescent="0.25">
      <c r="A31" s="79" t="s">
        <v>84</v>
      </c>
      <c r="B31" s="81">
        <v>72920</v>
      </c>
      <c r="C31" s="124" t="s">
        <v>85</v>
      </c>
      <c r="D31" s="127" t="s">
        <v>86</v>
      </c>
      <c r="E31" s="93" t="s">
        <v>87</v>
      </c>
      <c r="F31" s="126" t="s">
        <v>88</v>
      </c>
      <c r="G31" s="127" t="s">
        <v>83</v>
      </c>
      <c r="H31" s="83">
        <v>0</v>
      </c>
      <c r="I31" s="84">
        <v>0</v>
      </c>
      <c r="J31" s="85">
        <f t="shared" si="3"/>
        <v>0</v>
      </c>
      <c r="K31" s="99"/>
      <c r="L31" s="99"/>
      <c r="M31" s="100"/>
      <c r="N31" s="87"/>
      <c r="O31" s="88"/>
      <c r="P31" s="89">
        <v>0</v>
      </c>
      <c r="Q31" s="90">
        <v>0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32.25" customHeight="1" x14ac:dyDescent="0.25">
      <c r="A32" s="79" t="s">
        <v>89</v>
      </c>
      <c r="B32" s="81">
        <v>79483</v>
      </c>
      <c r="C32" s="81">
        <v>79483</v>
      </c>
      <c r="D32" s="127"/>
      <c r="E32" s="93" t="s">
        <v>90</v>
      </c>
      <c r="F32" s="126" t="s">
        <v>91</v>
      </c>
      <c r="G32" s="127" t="s">
        <v>83</v>
      </c>
      <c r="H32" s="83">
        <v>0</v>
      </c>
      <c r="I32" s="84">
        <v>0</v>
      </c>
      <c r="J32" s="85">
        <f t="shared" si="3"/>
        <v>0</v>
      </c>
      <c r="K32" s="99"/>
      <c r="L32" s="99"/>
      <c r="M32" s="100"/>
      <c r="N32" s="87"/>
      <c r="O32" s="88"/>
      <c r="P32" s="89">
        <v>0</v>
      </c>
      <c r="Q32" s="90">
        <v>0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36" customHeight="1" x14ac:dyDescent="0.25">
      <c r="A33" s="79" t="s">
        <v>92</v>
      </c>
      <c r="B33" s="81">
        <v>6110</v>
      </c>
      <c r="C33" s="124">
        <v>6110</v>
      </c>
      <c r="D33" s="127" t="s">
        <v>49</v>
      </c>
      <c r="E33" s="93" t="s">
        <v>93</v>
      </c>
      <c r="F33" s="126" t="s">
        <v>94</v>
      </c>
      <c r="G33" s="127" t="s">
        <v>83</v>
      </c>
      <c r="H33" s="83">
        <v>0</v>
      </c>
      <c r="I33" s="84">
        <v>0</v>
      </c>
      <c r="J33" s="85">
        <f t="shared" si="3"/>
        <v>0</v>
      </c>
      <c r="K33" s="99"/>
      <c r="L33" s="99"/>
      <c r="M33" s="100"/>
      <c r="N33" s="87"/>
      <c r="O33" s="88"/>
      <c r="P33" s="89">
        <v>0</v>
      </c>
      <c r="Q33" s="90">
        <v>0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21.75" customHeight="1" x14ac:dyDescent="0.25">
      <c r="A34" s="79" t="s">
        <v>95</v>
      </c>
      <c r="B34" s="130">
        <v>6122</v>
      </c>
      <c r="C34" s="130">
        <v>6122</v>
      </c>
      <c r="D34" s="127" t="s">
        <v>49</v>
      </c>
      <c r="E34" s="93" t="s">
        <v>96</v>
      </c>
      <c r="F34" s="126" t="s">
        <v>97</v>
      </c>
      <c r="G34" s="127" t="s">
        <v>83</v>
      </c>
      <c r="H34" s="83">
        <v>0</v>
      </c>
      <c r="I34" s="84">
        <v>0</v>
      </c>
      <c r="J34" s="85">
        <f t="shared" si="3"/>
        <v>0</v>
      </c>
      <c r="K34" s="99"/>
      <c r="L34" s="99"/>
      <c r="M34" s="100"/>
      <c r="N34" s="87"/>
      <c r="O34" s="88"/>
      <c r="P34" s="89">
        <v>0</v>
      </c>
      <c r="Q34" s="90">
        <v>0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22.5" customHeight="1" x14ac:dyDescent="0.25">
      <c r="A35" s="79" t="s">
        <v>98</v>
      </c>
      <c r="B35" s="81">
        <v>5975</v>
      </c>
      <c r="C35" s="130">
        <v>73928</v>
      </c>
      <c r="D35" s="127" t="s">
        <v>99</v>
      </c>
      <c r="E35" s="93" t="s">
        <v>100</v>
      </c>
      <c r="F35" s="126" t="s">
        <v>101</v>
      </c>
      <c r="G35" s="127" t="s">
        <v>52</v>
      </c>
      <c r="H35" s="83">
        <v>0</v>
      </c>
      <c r="I35" s="84">
        <v>0</v>
      </c>
      <c r="J35" s="85">
        <f t="shared" si="3"/>
        <v>0</v>
      </c>
      <c r="K35" s="99"/>
      <c r="L35" s="99"/>
      <c r="M35" s="100"/>
      <c r="N35" s="87"/>
      <c r="O35" s="88"/>
      <c r="P35" s="89">
        <v>0</v>
      </c>
      <c r="Q35" s="90">
        <v>0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21.75" customHeight="1" x14ac:dyDescent="0.25">
      <c r="A36" s="79" t="s">
        <v>102</v>
      </c>
      <c r="B36" s="81">
        <v>73927</v>
      </c>
      <c r="C36" s="130">
        <v>73927</v>
      </c>
      <c r="D36" s="127" t="s">
        <v>49</v>
      </c>
      <c r="E36" s="93" t="s">
        <v>103</v>
      </c>
      <c r="F36" s="126" t="s">
        <v>104</v>
      </c>
      <c r="G36" s="127" t="s">
        <v>52</v>
      </c>
      <c r="H36" s="83">
        <v>0</v>
      </c>
      <c r="I36" s="84">
        <v>0</v>
      </c>
      <c r="J36" s="85">
        <f t="shared" si="3"/>
        <v>0</v>
      </c>
      <c r="K36" s="99"/>
      <c r="L36" s="99"/>
      <c r="M36" s="100"/>
      <c r="N36" s="87"/>
      <c r="O36" s="88"/>
      <c r="P36" s="89">
        <v>0</v>
      </c>
      <c r="Q36" s="90">
        <v>0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31.5" customHeight="1" x14ac:dyDescent="0.25">
      <c r="A37" s="79" t="s">
        <v>105</v>
      </c>
      <c r="B37" s="81">
        <v>79464</v>
      </c>
      <c r="C37" s="130">
        <v>79464</v>
      </c>
      <c r="D37" s="127" t="s">
        <v>49</v>
      </c>
      <c r="E37" s="93" t="s">
        <v>106</v>
      </c>
      <c r="F37" s="126" t="s">
        <v>107</v>
      </c>
      <c r="G37" s="127" t="s">
        <v>52</v>
      </c>
      <c r="H37" s="83">
        <v>0</v>
      </c>
      <c r="I37" s="84">
        <v>0</v>
      </c>
      <c r="J37" s="85">
        <v>0</v>
      </c>
      <c r="K37" s="99"/>
      <c r="L37" s="99"/>
      <c r="M37" s="100"/>
      <c r="N37" s="87"/>
      <c r="O37" s="88"/>
      <c r="P37" s="89">
        <v>0</v>
      </c>
      <c r="Q37" s="90">
        <v>0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34.5" customHeight="1" x14ac:dyDescent="0.25">
      <c r="A38" s="79" t="s">
        <v>108</v>
      </c>
      <c r="B38" s="81">
        <v>79464</v>
      </c>
      <c r="C38" s="130" t="s">
        <v>109</v>
      </c>
      <c r="D38" s="127" t="s">
        <v>49</v>
      </c>
      <c r="E38" s="93" t="s">
        <v>110</v>
      </c>
      <c r="F38" s="126" t="s">
        <v>111</v>
      </c>
      <c r="G38" s="127" t="s">
        <v>52</v>
      </c>
      <c r="H38" s="83">
        <v>0</v>
      </c>
      <c r="I38" s="84">
        <v>0</v>
      </c>
      <c r="J38" s="85">
        <f t="shared" ref="J38:J43" si="4">H38*I38</f>
        <v>0</v>
      </c>
      <c r="K38" s="99"/>
      <c r="L38" s="99"/>
      <c r="M38" s="100"/>
      <c r="N38" s="87"/>
      <c r="O38" s="88"/>
      <c r="P38" s="89">
        <v>0</v>
      </c>
      <c r="Q38" s="90">
        <v>0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34.5" customHeight="1" x14ac:dyDescent="0.25">
      <c r="A39" s="79" t="s">
        <v>112</v>
      </c>
      <c r="B39" s="81" t="s">
        <v>71</v>
      </c>
      <c r="C39" s="124" t="s">
        <v>71</v>
      </c>
      <c r="D39" s="127"/>
      <c r="E39" s="93" t="s">
        <v>113</v>
      </c>
      <c r="F39" s="126" t="s">
        <v>114</v>
      </c>
      <c r="G39" s="127" t="s">
        <v>25</v>
      </c>
      <c r="H39" s="83">
        <v>0</v>
      </c>
      <c r="I39" s="84">
        <v>0</v>
      </c>
      <c r="J39" s="85">
        <f t="shared" si="4"/>
        <v>0</v>
      </c>
      <c r="K39" s="99"/>
      <c r="L39" s="99"/>
      <c r="M39" s="100"/>
      <c r="N39" s="87"/>
      <c r="O39" s="88"/>
      <c r="P39" s="89">
        <v>0</v>
      </c>
      <c r="Q39" s="90">
        <v>0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33.75" customHeight="1" x14ac:dyDescent="0.25">
      <c r="A40" s="79" t="s">
        <v>115</v>
      </c>
      <c r="B40" s="81">
        <v>73406</v>
      </c>
      <c r="C40" s="130">
        <v>73406</v>
      </c>
      <c r="D40" s="127" t="s">
        <v>49</v>
      </c>
      <c r="E40" s="93" t="s">
        <v>116</v>
      </c>
      <c r="F40" s="126" t="s">
        <v>117</v>
      </c>
      <c r="G40" s="127" t="s">
        <v>83</v>
      </c>
      <c r="H40" s="83">
        <v>0</v>
      </c>
      <c r="I40" s="84">
        <v>0</v>
      </c>
      <c r="J40" s="85">
        <f t="shared" si="4"/>
        <v>0</v>
      </c>
      <c r="K40" s="99"/>
      <c r="L40" s="99"/>
      <c r="M40" s="100"/>
      <c r="N40" s="87"/>
      <c r="O40" s="88"/>
      <c r="P40" s="89">
        <v>0</v>
      </c>
      <c r="Q40" s="90">
        <v>0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21.75" customHeight="1" x14ac:dyDescent="0.25">
      <c r="A41" s="79" t="s">
        <v>118</v>
      </c>
      <c r="B41" s="81">
        <v>74254</v>
      </c>
      <c r="C41" s="124">
        <v>74254</v>
      </c>
      <c r="D41" s="127" t="s">
        <v>99</v>
      </c>
      <c r="E41" s="93" t="s">
        <v>119</v>
      </c>
      <c r="F41" s="126" t="s">
        <v>120</v>
      </c>
      <c r="G41" s="127" t="s">
        <v>121</v>
      </c>
      <c r="H41" s="83">
        <v>0</v>
      </c>
      <c r="I41" s="84">
        <v>0</v>
      </c>
      <c r="J41" s="85">
        <f t="shared" si="4"/>
        <v>0</v>
      </c>
      <c r="K41" s="99"/>
      <c r="L41" s="99"/>
      <c r="M41" s="100"/>
      <c r="N41" s="87"/>
      <c r="O41" s="88"/>
      <c r="P41" s="89">
        <v>0</v>
      </c>
      <c r="Q41" s="90">
        <v>0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21.75" customHeight="1" x14ac:dyDescent="0.25">
      <c r="A42" s="79" t="s">
        <v>122</v>
      </c>
      <c r="B42" s="81">
        <v>5970</v>
      </c>
      <c r="C42" s="124">
        <v>5970</v>
      </c>
      <c r="D42" s="127" t="s">
        <v>49</v>
      </c>
      <c r="E42" s="93" t="s">
        <v>123</v>
      </c>
      <c r="F42" s="126" t="s">
        <v>124</v>
      </c>
      <c r="G42" s="127" t="s">
        <v>52</v>
      </c>
      <c r="H42" s="83">
        <v>0</v>
      </c>
      <c r="I42" s="84">
        <v>0</v>
      </c>
      <c r="J42" s="85">
        <f t="shared" si="4"/>
        <v>0</v>
      </c>
      <c r="K42" s="99"/>
      <c r="L42" s="86"/>
      <c r="M42" s="100"/>
      <c r="N42" s="87"/>
      <c r="O42" s="88"/>
      <c r="P42" s="89">
        <v>0</v>
      </c>
      <c r="Q42" s="90">
        <v>0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33.75" customHeight="1" x14ac:dyDescent="0.25">
      <c r="A43" s="79" t="s">
        <v>125</v>
      </c>
      <c r="B43" s="81">
        <v>73301</v>
      </c>
      <c r="C43" s="124">
        <v>73301</v>
      </c>
      <c r="D43" s="127" t="s">
        <v>49</v>
      </c>
      <c r="E43" s="93" t="s">
        <v>126</v>
      </c>
      <c r="F43" s="126" t="s">
        <v>127</v>
      </c>
      <c r="G43" s="127" t="s">
        <v>83</v>
      </c>
      <c r="H43" s="83">
        <v>0</v>
      </c>
      <c r="I43" s="84">
        <v>0</v>
      </c>
      <c r="J43" s="85">
        <f t="shared" si="4"/>
        <v>0</v>
      </c>
      <c r="K43" s="99"/>
      <c r="L43" s="99"/>
      <c r="M43" s="100"/>
      <c r="N43" s="87"/>
      <c r="O43" s="88"/>
      <c r="P43" s="89">
        <v>0</v>
      </c>
      <c r="Q43" s="90">
        <v>0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21.75" customHeight="1" x14ac:dyDescent="0.25">
      <c r="A44" s="70" t="s">
        <v>128</v>
      </c>
      <c r="B44" s="55"/>
      <c r="C44" s="54"/>
      <c r="D44" s="120"/>
      <c r="E44" s="121"/>
      <c r="F44" s="122" t="s">
        <v>129</v>
      </c>
      <c r="G44" s="120"/>
      <c r="H44" s="131"/>
      <c r="I44" s="73"/>
      <c r="J44" s="85"/>
      <c r="K44" s="99"/>
      <c r="L44" s="99"/>
      <c r="M44" s="100"/>
      <c r="N44" s="101"/>
      <c r="O44" s="102"/>
      <c r="P44" s="89"/>
      <c r="Q44" s="10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44.25" customHeight="1" x14ac:dyDescent="0.25">
      <c r="A45" s="79" t="s">
        <v>130</v>
      </c>
      <c r="B45" s="81" t="s">
        <v>71</v>
      </c>
      <c r="C45" s="130" t="s">
        <v>71</v>
      </c>
      <c r="D45" s="127"/>
      <c r="E45" s="93" t="s">
        <v>131</v>
      </c>
      <c r="F45" s="126" t="s">
        <v>132</v>
      </c>
      <c r="G45" s="127" t="s">
        <v>25</v>
      </c>
      <c r="H45" s="83">
        <v>0</v>
      </c>
      <c r="I45" s="84">
        <v>0</v>
      </c>
      <c r="J45" s="85">
        <f t="shared" ref="J45:J48" si="5">H45*I45</f>
        <v>0</v>
      </c>
      <c r="K45" s="99"/>
      <c r="L45" s="99"/>
      <c r="M45" s="100"/>
      <c r="N45" s="87"/>
      <c r="O45" s="88"/>
      <c r="P45" s="89">
        <v>0</v>
      </c>
      <c r="Q45" s="90">
        <v>0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42.75" customHeight="1" x14ac:dyDescent="0.25">
      <c r="A46" s="79" t="s">
        <v>133</v>
      </c>
      <c r="B46" s="81">
        <v>73860</v>
      </c>
      <c r="C46" s="124">
        <v>73860</v>
      </c>
      <c r="D46" s="127" t="s">
        <v>134</v>
      </c>
      <c r="E46" s="93" t="s">
        <v>135</v>
      </c>
      <c r="F46" s="126" t="s">
        <v>136</v>
      </c>
      <c r="G46" s="127" t="s">
        <v>41</v>
      </c>
      <c r="H46" s="83">
        <v>0</v>
      </c>
      <c r="I46" s="84">
        <v>0</v>
      </c>
      <c r="J46" s="85">
        <f t="shared" si="5"/>
        <v>0</v>
      </c>
      <c r="K46" s="99"/>
      <c r="L46" s="99"/>
      <c r="M46" s="100"/>
      <c r="N46" s="87"/>
      <c r="O46" s="88"/>
      <c r="P46" s="89">
        <v>0</v>
      </c>
      <c r="Q46" s="90">
        <v>0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45.75" x14ac:dyDescent="0.25">
      <c r="A47" s="79" t="s">
        <v>137</v>
      </c>
      <c r="B47" s="81" t="s">
        <v>138</v>
      </c>
      <c r="C47" s="124" t="s">
        <v>138</v>
      </c>
      <c r="D47" s="127" t="s">
        <v>139</v>
      </c>
      <c r="E47" s="93" t="s">
        <v>140</v>
      </c>
      <c r="F47" s="126" t="s">
        <v>141</v>
      </c>
      <c r="G47" s="127" t="s">
        <v>25</v>
      </c>
      <c r="H47" s="83">
        <v>0</v>
      </c>
      <c r="I47" s="84">
        <v>0</v>
      </c>
      <c r="J47" s="85">
        <f t="shared" si="5"/>
        <v>0</v>
      </c>
      <c r="K47" s="99"/>
      <c r="L47" s="99"/>
      <c r="M47" s="100"/>
      <c r="N47" s="87"/>
      <c r="O47" s="88"/>
      <c r="P47" s="89">
        <v>0</v>
      </c>
      <c r="Q47" s="90">
        <v>0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44.25" customHeight="1" x14ac:dyDescent="0.25">
      <c r="A48" s="79" t="s">
        <v>142</v>
      </c>
      <c r="B48" s="130">
        <v>55865</v>
      </c>
      <c r="C48" s="130">
        <v>55865</v>
      </c>
      <c r="D48" s="127" t="s">
        <v>49</v>
      </c>
      <c r="E48" s="93" t="s">
        <v>143</v>
      </c>
      <c r="F48" s="126" t="s">
        <v>144</v>
      </c>
      <c r="G48" s="127" t="s">
        <v>41</v>
      </c>
      <c r="H48" s="83">
        <v>0</v>
      </c>
      <c r="I48" s="84">
        <v>0</v>
      </c>
      <c r="J48" s="85">
        <f t="shared" si="5"/>
        <v>0</v>
      </c>
      <c r="K48" s="99"/>
      <c r="L48" s="99"/>
      <c r="M48" s="100"/>
      <c r="N48" s="87"/>
      <c r="O48" s="88"/>
      <c r="P48" s="89">
        <v>0</v>
      </c>
      <c r="Q48" s="90">
        <v>0</v>
      </c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21.75" customHeight="1" x14ac:dyDescent="0.25">
      <c r="A49" s="70" t="s">
        <v>145</v>
      </c>
      <c r="B49" s="55"/>
      <c r="C49" s="54"/>
      <c r="D49" s="120"/>
      <c r="E49" s="121"/>
      <c r="F49" s="122" t="s">
        <v>146</v>
      </c>
      <c r="G49" s="120"/>
      <c r="H49" s="72"/>
      <c r="I49" s="73"/>
      <c r="J49" s="85"/>
      <c r="K49" s="99"/>
      <c r="L49" s="99"/>
      <c r="M49" s="100"/>
      <c r="N49" s="101"/>
      <c r="O49" s="102"/>
      <c r="P49" s="103"/>
      <c r="Q49" s="104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21" customHeight="1" x14ac:dyDescent="0.25">
      <c r="A50" s="79" t="s">
        <v>147</v>
      </c>
      <c r="B50" s="81" t="s">
        <v>71</v>
      </c>
      <c r="C50" s="124" t="s">
        <v>71</v>
      </c>
      <c r="D50" s="127"/>
      <c r="E50" s="93" t="s">
        <v>148</v>
      </c>
      <c r="F50" s="126" t="s">
        <v>149</v>
      </c>
      <c r="G50" s="127" t="s">
        <v>52</v>
      </c>
      <c r="H50" s="83">
        <v>0</v>
      </c>
      <c r="I50" s="84">
        <v>0</v>
      </c>
      <c r="J50" s="85">
        <f t="shared" ref="J50:J51" si="6">H50*I50</f>
        <v>0</v>
      </c>
      <c r="K50" s="99"/>
      <c r="L50" s="99"/>
      <c r="M50" s="100"/>
      <c r="N50" s="87"/>
      <c r="O50" s="88"/>
      <c r="P50" s="89">
        <v>0</v>
      </c>
      <c r="Q50" s="90">
        <v>0</v>
      </c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5" x14ac:dyDescent="0.25">
      <c r="A51" s="79" t="s">
        <v>150</v>
      </c>
      <c r="B51" s="81">
        <v>9537</v>
      </c>
      <c r="C51" s="124">
        <v>9537</v>
      </c>
      <c r="D51" s="127" t="s">
        <v>49</v>
      </c>
      <c r="E51" s="93" t="s">
        <v>151</v>
      </c>
      <c r="F51" s="126" t="s">
        <v>152</v>
      </c>
      <c r="G51" s="127" t="s">
        <v>52</v>
      </c>
      <c r="H51" s="83">
        <v>0</v>
      </c>
      <c r="I51" s="84">
        <v>0</v>
      </c>
      <c r="J51" s="85">
        <f t="shared" si="6"/>
        <v>0</v>
      </c>
      <c r="K51" s="99"/>
      <c r="L51" s="99"/>
      <c r="M51" s="100"/>
      <c r="N51" s="87"/>
      <c r="O51" s="88"/>
      <c r="P51" s="89">
        <v>0</v>
      </c>
      <c r="Q51" s="90">
        <v>0</v>
      </c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21" customHeight="1" x14ac:dyDescent="0.25">
      <c r="A52" s="108"/>
      <c r="B52" s="111"/>
      <c r="C52" s="63"/>
      <c r="D52" s="64"/>
      <c r="E52" s="111"/>
      <c r="F52" s="132"/>
      <c r="G52" s="111"/>
      <c r="H52" s="114"/>
      <c r="I52" s="115"/>
      <c r="J52" s="133"/>
      <c r="K52" s="134"/>
      <c r="L52" s="135"/>
      <c r="M52" s="135"/>
      <c r="N52" s="19"/>
      <c r="O52" s="136"/>
      <c r="P52" s="50"/>
      <c r="Q52" s="51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75" customFormat="1" ht="33.75" customHeight="1" x14ac:dyDescent="0.2">
      <c r="A53" s="70" t="s">
        <v>153</v>
      </c>
      <c r="B53" s="55"/>
      <c r="C53" s="97"/>
      <c r="D53" s="128"/>
      <c r="E53" s="120"/>
      <c r="F53" s="117" t="s">
        <v>154</v>
      </c>
      <c r="G53" s="128" t="s">
        <v>25</v>
      </c>
      <c r="H53" s="137">
        <v>0</v>
      </c>
      <c r="I53" s="73">
        <f>SUM(J55:J66)</f>
        <v>0</v>
      </c>
      <c r="J53" s="138">
        <f>H53*I53</f>
        <v>0</v>
      </c>
      <c r="K53" s="99"/>
      <c r="L53" s="99"/>
      <c r="M53" s="100"/>
      <c r="N53" s="100"/>
      <c r="O53" s="139"/>
      <c r="P53" s="103"/>
      <c r="Q53" s="104"/>
    </row>
    <row r="54" spans="1:256" ht="21.75" customHeight="1" x14ac:dyDescent="0.25">
      <c r="A54" s="70" t="s">
        <v>155</v>
      </c>
      <c r="B54" s="55"/>
      <c r="C54" s="54"/>
      <c r="D54" s="120"/>
      <c r="E54" s="121"/>
      <c r="F54" s="117" t="s">
        <v>156</v>
      </c>
      <c r="G54" s="128"/>
      <c r="H54" s="137"/>
      <c r="I54" s="73"/>
      <c r="J54" s="140"/>
      <c r="K54" s="99"/>
      <c r="L54" s="99"/>
      <c r="M54" s="100"/>
      <c r="N54" s="100"/>
      <c r="O54" s="139"/>
      <c r="P54" s="103"/>
      <c r="Q54" s="10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24" customHeight="1" x14ac:dyDescent="0.25">
      <c r="A55" s="79" t="s">
        <v>157</v>
      </c>
      <c r="B55" s="81" t="s">
        <v>71</v>
      </c>
      <c r="C55" s="81" t="s">
        <v>71</v>
      </c>
      <c r="D55" s="127"/>
      <c r="E55" s="93" t="s">
        <v>158</v>
      </c>
      <c r="F55" s="82" t="s">
        <v>159</v>
      </c>
      <c r="G55" s="127" t="s">
        <v>25</v>
      </c>
      <c r="H55" s="83">
        <v>0</v>
      </c>
      <c r="I55" s="84">
        <v>0</v>
      </c>
      <c r="J55" s="85">
        <f t="shared" ref="J55:J58" si="7">H55*I55</f>
        <v>0</v>
      </c>
      <c r="K55" s="86"/>
      <c r="L55" s="86"/>
      <c r="M55" s="19"/>
      <c r="N55" s="19"/>
      <c r="O55" s="136"/>
      <c r="P55" s="89">
        <v>0</v>
      </c>
      <c r="Q55" s="90">
        <v>0</v>
      </c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33" customHeight="1" x14ac:dyDescent="0.25">
      <c r="A56" s="79" t="s">
        <v>160</v>
      </c>
      <c r="B56" s="81">
        <v>73965</v>
      </c>
      <c r="C56" s="124">
        <v>73965</v>
      </c>
      <c r="D56" s="127" t="s">
        <v>161</v>
      </c>
      <c r="E56" s="93" t="s">
        <v>162</v>
      </c>
      <c r="F56" s="82" t="s">
        <v>163</v>
      </c>
      <c r="G56" s="127" t="s">
        <v>83</v>
      </c>
      <c r="H56" s="83">
        <v>0</v>
      </c>
      <c r="I56" s="84">
        <v>0</v>
      </c>
      <c r="J56" s="85">
        <f t="shared" si="7"/>
        <v>0</v>
      </c>
      <c r="K56" s="86"/>
      <c r="L56" s="86"/>
      <c r="M56" s="19"/>
      <c r="N56" s="19"/>
      <c r="O56" s="136"/>
      <c r="P56" s="89">
        <v>0</v>
      </c>
      <c r="Q56" s="90">
        <v>0</v>
      </c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34.5" x14ac:dyDescent="0.25">
      <c r="A57" s="79" t="s">
        <v>164</v>
      </c>
      <c r="B57" s="81">
        <v>72920</v>
      </c>
      <c r="C57" s="124" t="s">
        <v>85</v>
      </c>
      <c r="D57" s="127" t="s">
        <v>86</v>
      </c>
      <c r="E57" s="93" t="s">
        <v>87</v>
      </c>
      <c r="F57" s="126" t="s">
        <v>88</v>
      </c>
      <c r="G57" s="127" t="s">
        <v>83</v>
      </c>
      <c r="H57" s="83">
        <v>0</v>
      </c>
      <c r="I57" s="84">
        <v>0</v>
      </c>
      <c r="J57" s="85">
        <f t="shared" si="7"/>
        <v>0</v>
      </c>
      <c r="K57" s="86"/>
      <c r="L57" s="86"/>
      <c r="M57" s="19"/>
      <c r="N57" s="19"/>
      <c r="O57" s="136"/>
      <c r="P57" s="89">
        <v>0</v>
      </c>
      <c r="Q57" s="90">
        <v>0</v>
      </c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36" customHeight="1" x14ac:dyDescent="0.25">
      <c r="A58" s="79" t="s">
        <v>165</v>
      </c>
      <c r="B58" s="130" t="s">
        <v>71</v>
      </c>
      <c r="C58" s="130" t="s">
        <v>71</v>
      </c>
      <c r="D58" s="127"/>
      <c r="E58" s="93" t="s">
        <v>90</v>
      </c>
      <c r="F58" s="82" t="s">
        <v>166</v>
      </c>
      <c r="G58" s="127" t="s">
        <v>83</v>
      </c>
      <c r="H58" s="83">
        <v>0</v>
      </c>
      <c r="I58" s="84">
        <v>0</v>
      </c>
      <c r="J58" s="85">
        <f t="shared" si="7"/>
        <v>0</v>
      </c>
      <c r="K58" s="86"/>
      <c r="L58" s="86"/>
      <c r="M58" s="19"/>
      <c r="N58" s="19"/>
      <c r="O58" s="136"/>
      <c r="P58" s="89">
        <v>0</v>
      </c>
      <c r="Q58" s="90">
        <v>0</v>
      </c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75" customFormat="1" ht="21.75" customHeight="1" x14ac:dyDescent="0.2">
      <c r="A59" s="70" t="s">
        <v>167</v>
      </c>
      <c r="B59" s="55"/>
      <c r="C59" s="54"/>
      <c r="D59" s="120"/>
      <c r="E59" s="121"/>
      <c r="F59" s="117" t="s">
        <v>168</v>
      </c>
      <c r="G59" s="120"/>
      <c r="H59" s="72"/>
      <c r="I59" s="73"/>
      <c r="J59" s="74"/>
      <c r="K59" s="99"/>
      <c r="L59" s="99"/>
      <c r="M59" s="100"/>
      <c r="N59" s="100"/>
      <c r="O59" s="139"/>
      <c r="P59" s="103"/>
      <c r="Q59" s="104"/>
    </row>
    <row r="60" spans="1:256" ht="60.75" customHeight="1" x14ac:dyDescent="0.25">
      <c r="A60" s="79" t="s">
        <v>169</v>
      </c>
      <c r="B60" s="81">
        <v>66759</v>
      </c>
      <c r="C60" s="124">
        <v>66759</v>
      </c>
      <c r="D60" s="127" t="s">
        <v>170</v>
      </c>
      <c r="E60" s="93" t="s">
        <v>171</v>
      </c>
      <c r="F60" s="82" t="s">
        <v>172</v>
      </c>
      <c r="G60" s="127" t="s">
        <v>121</v>
      </c>
      <c r="H60" s="83">
        <v>0</v>
      </c>
      <c r="I60" s="84">
        <v>0</v>
      </c>
      <c r="J60" s="85">
        <f t="shared" ref="J60:J64" si="8">H60*I60</f>
        <v>0</v>
      </c>
      <c r="K60" s="86"/>
      <c r="L60" s="86"/>
      <c r="M60" s="19"/>
      <c r="N60" s="19"/>
      <c r="O60" s="136"/>
      <c r="P60" s="89">
        <v>0</v>
      </c>
      <c r="Q60" s="90">
        <v>0</v>
      </c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45" customHeight="1" x14ac:dyDescent="0.25">
      <c r="A61" s="79" t="s">
        <v>173</v>
      </c>
      <c r="B61" s="81" t="s">
        <v>71</v>
      </c>
      <c r="C61" s="124" t="s">
        <v>71</v>
      </c>
      <c r="D61" s="127"/>
      <c r="E61" s="93" t="s">
        <v>174</v>
      </c>
      <c r="F61" s="82" t="s">
        <v>175</v>
      </c>
      <c r="G61" s="127" t="s">
        <v>25</v>
      </c>
      <c r="H61" s="83">
        <v>0</v>
      </c>
      <c r="I61" s="84">
        <v>0</v>
      </c>
      <c r="J61" s="85">
        <f t="shared" si="8"/>
        <v>0</v>
      </c>
      <c r="K61" s="86"/>
      <c r="L61" s="86"/>
      <c r="M61" s="19"/>
      <c r="N61" s="19"/>
      <c r="O61" s="136"/>
      <c r="P61" s="89">
        <v>0</v>
      </c>
      <c r="Q61" s="90">
        <v>0</v>
      </c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44.25" customHeight="1" x14ac:dyDescent="0.25">
      <c r="A62" s="79" t="s">
        <v>176</v>
      </c>
      <c r="B62" s="81">
        <v>73834</v>
      </c>
      <c r="C62" s="124">
        <v>73834</v>
      </c>
      <c r="D62" s="127" t="s">
        <v>49</v>
      </c>
      <c r="E62" s="93" t="s">
        <v>177</v>
      </c>
      <c r="F62" s="82" t="s">
        <v>178</v>
      </c>
      <c r="G62" s="127" t="s">
        <v>25</v>
      </c>
      <c r="H62" s="83">
        <v>0</v>
      </c>
      <c r="I62" s="84">
        <v>0</v>
      </c>
      <c r="J62" s="85">
        <f t="shared" si="8"/>
        <v>0</v>
      </c>
      <c r="K62" s="86"/>
      <c r="L62" s="86"/>
      <c r="M62" s="19"/>
      <c r="N62" s="19"/>
      <c r="O62" s="136"/>
      <c r="P62" s="89">
        <v>0</v>
      </c>
      <c r="Q62" s="90">
        <v>0</v>
      </c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33.75" customHeight="1" x14ac:dyDescent="0.25">
      <c r="A63" s="79" t="s">
        <v>179</v>
      </c>
      <c r="B63" s="124" t="s">
        <v>71</v>
      </c>
      <c r="C63" s="124" t="s">
        <v>71</v>
      </c>
      <c r="D63" s="127"/>
      <c r="E63" s="93" t="s">
        <v>180</v>
      </c>
      <c r="F63" s="82" t="s">
        <v>181</v>
      </c>
      <c r="G63" s="127" t="s">
        <v>182</v>
      </c>
      <c r="H63" s="83">
        <v>0</v>
      </c>
      <c r="I63" s="84">
        <v>0</v>
      </c>
      <c r="J63" s="85">
        <f t="shared" si="8"/>
        <v>0</v>
      </c>
      <c r="K63" s="86"/>
      <c r="L63" s="86"/>
      <c r="M63" s="19"/>
      <c r="N63" s="19"/>
      <c r="O63" s="136"/>
      <c r="P63" s="89">
        <v>0</v>
      </c>
      <c r="Q63" s="90">
        <v>0</v>
      </c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33.75" customHeight="1" x14ac:dyDescent="0.25">
      <c r="A64" s="79" t="s">
        <v>183</v>
      </c>
      <c r="B64" s="130" t="s">
        <v>71</v>
      </c>
      <c r="C64" s="130" t="s">
        <v>71</v>
      </c>
      <c r="D64" s="127"/>
      <c r="E64" s="93" t="s">
        <v>184</v>
      </c>
      <c r="F64" s="82" t="s">
        <v>185</v>
      </c>
      <c r="G64" s="127" t="s">
        <v>186</v>
      </c>
      <c r="H64" s="83">
        <v>0</v>
      </c>
      <c r="I64" s="84">
        <v>0</v>
      </c>
      <c r="J64" s="85">
        <f t="shared" si="8"/>
        <v>0</v>
      </c>
      <c r="K64" s="86"/>
      <c r="L64" s="86"/>
      <c r="M64" s="19"/>
      <c r="N64" s="19"/>
      <c r="O64" s="136"/>
      <c r="P64" s="89">
        <v>0</v>
      </c>
      <c r="Q64" s="90">
        <v>0</v>
      </c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75" customFormat="1" ht="20.25" customHeight="1" x14ac:dyDescent="0.2">
      <c r="A65" s="70" t="s">
        <v>187</v>
      </c>
      <c r="B65" s="55"/>
      <c r="C65" s="54"/>
      <c r="D65" s="120"/>
      <c r="E65" s="121"/>
      <c r="F65" s="117" t="s">
        <v>188</v>
      </c>
      <c r="G65" s="120"/>
      <c r="H65" s="72"/>
      <c r="I65" s="73"/>
      <c r="J65" s="74"/>
      <c r="K65" s="99"/>
      <c r="L65" s="99"/>
      <c r="M65" s="100"/>
      <c r="N65" s="100"/>
      <c r="O65" s="139"/>
      <c r="P65" s="103"/>
      <c r="Q65" s="104"/>
    </row>
    <row r="66" spans="1:256" ht="19.5" customHeight="1" x14ac:dyDescent="0.25">
      <c r="A66" s="79" t="s">
        <v>189</v>
      </c>
      <c r="B66" s="81" t="s">
        <v>71</v>
      </c>
      <c r="C66" s="81" t="s">
        <v>71</v>
      </c>
      <c r="D66" s="127"/>
      <c r="E66" s="93" t="s">
        <v>190</v>
      </c>
      <c r="F66" s="82" t="s">
        <v>191</v>
      </c>
      <c r="G66" s="127" t="s">
        <v>25</v>
      </c>
      <c r="H66" s="83">
        <v>0</v>
      </c>
      <c r="I66" s="84">
        <v>0</v>
      </c>
      <c r="J66" s="85">
        <f>H66*I66</f>
        <v>0</v>
      </c>
      <c r="K66" s="86"/>
      <c r="L66" s="86"/>
      <c r="M66" s="19"/>
      <c r="N66" s="19"/>
      <c r="O66" s="136"/>
      <c r="P66" s="89">
        <v>0</v>
      </c>
      <c r="Q66" s="90">
        <v>0</v>
      </c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5" x14ac:dyDescent="0.25">
      <c r="A67" s="108"/>
      <c r="B67" s="111"/>
      <c r="C67" s="111"/>
      <c r="D67" s="141"/>
      <c r="E67" s="142"/>
      <c r="F67" s="132"/>
      <c r="G67" s="141"/>
      <c r="H67" s="114"/>
      <c r="I67" s="115"/>
      <c r="J67" s="116"/>
      <c r="K67" s="86"/>
      <c r="L67" s="86"/>
      <c r="M67" s="19"/>
      <c r="N67" s="19"/>
      <c r="O67" s="136"/>
      <c r="P67" s="89"/>
      <c r="Q67" s="90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35.25" customHeight="1" x14ac:dyDescent="0.25">
      <c r="A68" s="70" t="s">
        <v>192</v>
      </c>
      <c r="B68" s="55"/>
      <c r="C68" s="54"/>
      <c r="D68" s="120"/>
      <c r="E68" s="121"/>
      <c r="F68" s="117" t="s">
        <v>193</v>
      </c>
      <c r="G68" s="127"/>
      <c r="H68" s="83"/>
      <c r="I68" s="84"/>
      <c r="J68" s="74">
        <f>J69+J95</f>
        <v>103058.6416</v>
      </c>
      <c r="K68" s="86"/>
      <c r="L68" s="86"/>
      <c r="M68" s="19"/>
      <c r="N68" s="19"/>
      <c r="O68" s="136"/>
      <c r="P68" s="89"/>
      <c r="Q68" s="90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5" customFormat="1" ht="33" customHeight="1" x14ac:dyDescent="0.2">
      <c r="A69" s="70" t="s">
        <v>194</v>
      </c>
      <c r="B69" s="55"/>
      <c r="C69" s="54"/>
      <c r="D69" s="120"/>
      <c r="E69" s="121"/>
      <c r="F69" s="117" t="s">
        <v>195</v>
      </c>
      <c r="G69" s="128" t="s">
        <v>196</v>
      </c>
      <c r="H69" s="143">
        <v>1</v>
      </c>
      <c r="I69" s="143">
        <f>SUM(J71:J94)</f>
        <v>103058.6416</v>
      </c>
      <c r="J69" s="144">
        <f>H69*I69</f>
        <v>103058.6416</v>
      </c>
      <c r="K69" s="145"/>
      <c r="L69" s="145"/>
      <c r="M69" s="146"/>
      <c r="N69" s="101"/>
      <c r="O69" s="102"/>
      <c r="P69" s="103"/>
      <c r="Q69" s="104"/>
    </row>
    <row r="70" spans="1:256" s="15" customFormat="1" x14ac:dyDescent="0.2">
      <c r="A70" s="70" t="s">
        <v>197</v>
      </c>
      <c r="B70" s="55"/>
      <c r="C70" s="54"/>
      <c r="D70" s="120"/>
      <c r="E70" s="121"/>
      <c r="F70" s="117" t="s">
        <v>198</v>
      </c>
      <c r="G70" s="128"/>
      <c r="H70" s="137"/>
      <c r="I70" s="143"/>
      <c r="J70" s="144"/>
      <c r="K70" s="145"/>
      <c r="L70" s="145"/>
      <c r="M70" s="146"/>
      <c r="N70" s="101"/>
      <c r="O70" s="102"/>
      <c r="P70" s="103"/>
      <c r="Q70" s="104"/>
    </row>
    <row r="71" spans="1:256" ht="25.5" customHeight="1" x14ac:dyDescent="0.25">
      <c r="A71" s="79" t="s">
        <v>199</v>
      </c>
      <c r="B71" s="81">
        <v>73822</v>
      </c>
      <c r="C71" s="124">
        <v>73822</v>
      </c>
      <c r="D71" s="127" t="s">
        <v>49</v>
      </c>
      <c r="E71" s="93" t="s">
        <v>54</v>
      </c>
      <c r="F71" s="82" t="s">
        <v>200</v>
      </c>
      <c r="G71" s="81" t="s">
        <v>52</v>
      </c>
      <c r="H71" s="83">
        <v>4160</v>
      </c>
      <c r="I71" s="84">
        <f>P71</f>
        <v>3.9308000000000001</v>
      </c>
      <c r="J71" s="85">
        <f>H71*I71</f>
        <v>16352.128000000001</v>
      </c>
      <c r="K71" s="145"/>
      <c r="L71" s="145"/>
      <c r="M71" s="146"/>
      <c r="N71" s="87"/>
      <c r="O71" s="88"/>
      <c r="P71" s="89">
        <f t="shared" ref="P71:P72" si="9">Q71*1.24</f>
        <v>3.9308000000000001</v>
      </c>
      <c r="Q71" s="90">
        <v>3.17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21" customHeight="1" x14ac:dyDescent="0.25">
      <c r="A72" s="79" t="s">
        <v>201</v>
      </c>
      <c r="B72" s="81" t="s">
        <v>71</v>
      </c>
      <c r="C72" s="124" t="s">
        <v>71</v>
      </c>
      <c r="D72" s="127" t="s">
        <v>49</v>
      </c>
      <c r="E72" s="93" t="s">
        <v>202</v>
      </c>
      <c r="F72" s="82" t="s">
        <v>203</v>
      </c>
      <c r="G72" s="81" t="s">
        <v>41</v>
      </c>
      <c r="H72" s="83">
        <v>0</v>
      </c>
      <c r="I72" s="84">
        <v>0</v>
      </c>
      <c r="J72" s="85">
        <f>I72*H72</f>
        <v>0</v>
      </c>
      <c r="K72" s="145"/>
      <c r="L72" s="145"/>
      <c r="M72" s="146"/>
      <c r="N72" s="87"/>
      <c r="O72" s="88"/>
      <c r="P72" s="89">
        <f t="shared" si="9"/>
        <v>0</v>
      </c>
      <c r="Q72" s="90">
        <v>0</v>
      </c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20.25" customHeight="1" x14ac:dyDescent="0.25">
      <c r="A73" s="70" t="s">
        <v>204</v>
      </c>
      <c r="B73" s="55"/>
      <c r="C73" s="54"/>
      <c r="D73" s="120"/>
      <c r="E73" s="121"/>
      <c r="F73" s="117" t="s">
        <v>205</v>
      </c>
      <c r="G73" s="55"/>
      <c r="H73" s="72"/>
      <c r="I73" s="147"/>
      <c r="J73" s="74"/>
      <c r="K73" s="145"/>
      <c r="L73" s="145"/>
      <c r="M73" s="146"/>
      <c r="N73" s="101"/>
      <c r="O73" s="102"/>
      <c r="P73" s="103"/>
      <c r="Q73" s="104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39" customHeight="1" x14ac:dyDescent="0.25">
      <c r="A74" s="79" t="s">
        <v>206</v>
      </c>
      <c r="B74" s="81">
        <v>83339</v>
      </c>
      <c r="C74" s="124">
        <v>83339</v>
      </c>
      <c r="D74" s="127" t="s">
        <v>161</v>
      </c>
      <c r="E74" s="93" t="s">
        <v>162</v>
      </c>
      <c r="F74" s="82" t="s">
        <v>207</v>
      </c>
      <c r="G74" s="81" t="s">
        <v>83</v>
      </c>
      <c r="H74" s="83">
        <v>304</v>
      </c>
      <c r="I74" s="84">
        <f>P74</f>
        <v>49.178399999999996</v>
      </c>
      <c r="J74" s="85">
        <f>H74*I74</f>
        <v>14950.2336</v>
      </c>
      <c r="K74" s="145"/>
      <c r="L74" s="145"/>
      <c r="M74" s="146"/>
      <c r="N74" s="87"/>
      <c r="O74" s="88"/>
      <c r="P74" s="89">
        <f>Q74*1.24</f>
        <v>49.178399999999996</v>
      </c>
      <c r="Q74" s="90">
        <v>39.659999999999997</v>
      </c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21" customHeight="1" x14ac:dyDescent="0.25">
      <c r="A75" s="79" t="s">
        <v>208</v>
      </c>
      <c r="B75" s="81">
        <v>73965</v>
      </c>
      <c r="C75" s="124">
        <v>73965</v>
      </c>
      <c r="D75" s="127" t="s">
        <v>49</v>
      </c>
      <c r="E75" s="93" t="s">
        <v>209</v>
      </c>
      <c r="F75" s="82" t="s">
        <v>210</v>
      </c>
      <c r="G75" s="81" t="s">
        <v>83</v>
      </c>
      <c r="H75" s="83">
        <v>0</v>
      </c>
      <c r="I75" s="148">
        <v>0</v>
      </c>
      <c r="J75" s="85">
        <f>I75*H75</f>
        <v>0</v>
      </c>
      <c r="K75" s="145"/>
      <c r="L75" s="145"/>
      <c r="M75" s="146"/>
      <c r="N75" s="87"/>
      <c r="O75" s="88"/>
      <c r="P75" s="89">
        <v>0</v>
      </c>
      <c r="Q75" s="90">
        <v>0</v>
      </c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25.5" customHeight="1" x14ac:dyDescent="0.25">
      <c r="A76" s="79" t="s">
        <v>211</v>
      </c>
      <c r="B76" s="81">
        <v>72920</v>
      </c>
      <c r="C76" s="124" t="s">
        <v>85</v>
      </c>
      <c r="D76" s="127" t="s">
        <v>86</v>
      </c>
      <c r="E76" s="93" t="s">
        <v>87</v>
      </c>
      <c r="F76" s="126" t="s">
        <v>212</v>
      </c>
      <c r="G76" s="81" t="s">
        <v>83</v>
      </c>
      <c r="H76" s="83">
        <v>380</v>
      </c>
      <c r="I76" s="84">
        <f>P76</f>
        <v>16.256399999999999</v>
      </c>
      <c r="J76" s="85">
        <f>H76*I76</f>
        <v>6177.4319999999998</v>
      </c>
      <c r="K76" s="145"/>
      <c r="L76" s="145"/>
      <c r="M76" s="146"/>
      <c r="N76" s="87"/>
      <c r="O76" s="88"/>
      <c r="P76" s="89">
        <f>Q76*1.24</f>
        <v>16.256399999999999</v>
      </c>
      <c r="Q76" s="90">
        <v>13.11</v>
      </c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34.5" customHeight="1" x14ac:dyDescent="0.25">
      <c r="A77" s="79" t="s">
        <v>213</v>
      </c>
      <c r="B77" s="124">
        <v>72921</v>
      </c>
      <c r="C77" s="124">
        <v>72921</v>
      </c>
      <c r="D77" s="127" t="s">
        <v>49</v>
      </c>
      <c r="E77" s="93" t="s">
        <v>214</v>
      </c>
      <c r="F77" s="82" t="s">
        <v>215</v>
      </c>
      <c r="G77" s="81" t="s">
        <v>83</v>
      </c>
      <c r="H77" s="83">
        <v>0</v>
      </c>
      <c r="I77" s="148">
        <v>0</v>
      </c>
      <c r="J77" s="85">
        <f t="shared" ref="J77:J80" si="10">I77*H77</f>
        <v>0</v>
      </c>
      <c r="K77" s="145"/>
      <c r="L77" s="145"/>
      <c r="M77" s="146"/>
      <c r="N77" s="87"/>
      <c r="O77" s="88"/>
      <c r="P77" s="89">
        <v>0</v>
      </c>
      <c r="Q77" s="90">
        <v>0</v>
      </c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22.5" customHeight="1" x14ac:dyDescent="0.25">
      <c r="A78" s="79" t="s">
        <v>216</v>
      </c>
      <c r="B78" s="81">
        <v>73692</v>
      </c>
      <c r="C78" s="124">
        <v>73692</v>
      </c>
      <c r="D78" s="127" t="s">
        <v>49</v>
      </c>
      <c r="E78" s="93" t="s">
        <v>217</v>
      </c>
      <c r="F78" s="82" t="s">
        <v>218</v>
      </c>
      <c r="G78" s="81" t="s">
        <v>83</v>
      </c>
      <c r="H78" s="83">
        <v>0</v>
      </c>
      <c r="I78" s="148">
        <v>0</v>
      </c>
      <c r="J78" s="85">
        <f t="shared" si="10"/>
        <v>0</v>
      </c>
      <c r="K78" s="145"/>
      <c r="L78" s="145"/>
      <c r="M78" s="146"/>
      <c r="N78" s="87"/>
      <c r="O78" s="88"/>
      <c r="P78" s="89">
        <v>0</v>
      </c>
      <c r="Q78" s="90">
        <v>0</v>
      </c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24" customHeight="1" x14ac:dyDescent="0.25">
      <c r="A79" s="79" t="s">
        <v>219</v>
      </c>
      <c r="B79" s="81">
        <v>72896</v>
      </c>
      <c r="C79" s="130">
        <v>72896</v>
      </c>
      <c r="D79" s="127" t="s">
        <v>49</v>
      </c>
      <c r="E79" s="93" t="s">
        <v>220</v>
      </c>
      <c r="F79" s="82" t="s">
        <v>221</v>
      </c>
      <c r="G79" s="81" t="s">
        <v>83</v>
      </c>
      <c r="H79" s="83">
        <v>0</v>
      </c>
      <c r="I79" s="148">
        <v>0</v>
      </c>
      <c r="J79" s="85">
        <f t="shared" si="10"/>
        <v>0</v>
      </c>
      <c r="K79" s="145"/>
      <c r="L79" s="145"/>
      <c r="M79" s="146"/>
      <c r="N79" s="87"/>
      <c r="O79" s="88"/>
      <c r="P79" s="89">
        <f>Q79*1.24</f>
        <v>0</v>
      </c>
      <c r="Q79" s="90">
        <v>0</v>
      </c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33.75" customHeight="1" x14ac:dyDescent="0.25">
      <c r="A80" s="79" t="s">
        <v>222</v>
      </c>
      <c r="B80" s="124" t="s">
        <v>71</v>
      </c>
      <c r="C80" s="124" t="s">
        <v>71</v>
      </c>
      <c r="D80" s="127"/>
      <c r="E80" s="93" t="s">
        <v>223</v>
      </c>
      <c r="F80" s="82" t="s">
        <v>224</v>
      </c>
      <c r="G80" s="81" t="s">
        <v>225</v>
      </c>
      <c r="H80" s="83">
        <v>0</v>
      </c>
      <c r="I80" s="148">
        <f>P80</f>
        <v>0</v>
      </c>
      <c r="J80" s="85">
        <f t="shared" si="10"/>
        <v>0</v>
      </c>
      <c r="K80" s="145"/>
      <c r="L80" s="145"/>
      <c r="M80" s="146"/>
      <c r="N80" s="87"/>
      <c r="O80" s="88"/>
      <c r="P80" s="89">
        <v>0</v>
      </c>
      <c r="Q80" s="90">
        <v>0</v>
      </c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21" customHeight="1" x14ac:dyDescent="0.25">
      <c r="A81" s="70" t="s">
        <v>226</v>
      </c>
      <c r="B81" s="55"/>
      <c r="C81" s="54"/>
      <c r="D81" s="120"/>
      <c r="E81" s="121"/>
      <c r="F81" s="117" t="s">
        <v>227</v>
      </c>
      <c r="G81" s="55"/>
      <c r="H81" s="72"/>
      <c r="I81" s="147"/>
      <c r="J81" s="74"/>
      <c r="K81" s="145"/>
      <c r="L81" s="145"/>
      <c r="M81" s="146"/>
      <c r="N81" s="101"/>
      <c r="O81" s="102"/>
      <c r="P81" s="103"/>
      <c r="Q81" s="104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30" customHeight="1" x14ac:dyDescent="0.25">
      <c r="A82" s="79" t="s">
        <v>228</v>
      </c>
      <c r="B82" s="124" t="s">
        <v>71</v>
      </c>
      <c r="C82" s="124" t="s">
        <v>71</v>
      </c>
      <c r="D82" s="127"/>
      <c r="E82" s="93" t="s">
        <v>229</v>
      </c>
      <c r="F82" s="82" t="s">
        <v>230</v>
      </c>
      <c r="G82" s="81" t="s">
        <v>41</v>
      </c>
      <c r="H82" s="83">
        <v>0</v>
      </c>
      <c r="I82" s="148">
        <f t="shared" ref="I82:I83" si="11">P82</f>
        <v>0</v>
      </c>
      <c r="J82" s="85">
        <f t="shared" ref="J82:J83" si="12">I82*H82</f>
        <v>0</v>
      </c>
      <c r="K82" s="145"/>
      <c r="L82" s="145"/>
      <c r="M82" s="146"/>
      <c r="N82" s="87"/>
      <c r="O82" s="88"/>
      <c r="P82" s="89">
        <f>Q82*1.2418</f>
        <v>0</v>
      </c>
      <c r="Q82" s="90">
        <v>0</v>
      </c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28.5" customHeight="1" x14ac:dyDescent="0.25">
      <c r="A83" s="79" t="s">
        <v>231</v>
      </c>
      <c r="B83" s="124">
        <v>73595</v>
      </c>
      <c r="C83" s="124">
        <v>73595</v>
      </c>
      <c r="D83" s="127"/>
      <c r="E83" s="93" t="s">
        <v>232</v>
      </c>
      <c r="F83" s="82" t="s">
        <v>233</v>
      </c>
      <c r="G83" s="81" t="s">
        <v>234</v>
      </c>
      <c r="H83" s="83">
        <v>3000</v>
      </c>
      <c r="I83" s="148">
        <f t="shared" si="11"/>
        <v>0.124</v>
      </c>
      <c r="J83" s="85">
        <f t="shared" si="12"/>
        <v>372</v>
      </c>
      <c r="K83" s="145"/>
      <c r="L83" s="145"/>
      <c r="M83" s="146"/>
      <c r="N83" s="87"/>
      <c r="O83" s="88"/>
      <c r="P83" s="89">
        <f>Q83*1.24</f>
        <v>0.124</v>
      </c>
      <c r="Q83" s="90">
        <v>0.1</v>
      </c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17.25" customHeight="1" x14ac:dyDescent="0.25">
      <c r="A84" s="70" t="s">
        <v>235</v>
      </c>
      <c r="B84" s="55"/>
      <c r="C84" s="54"/>
      <c r="D84" s="120"/>
      <c r="E84" s="121"/>
      <c r="F84" s="117" t="s">
        <v>236</v>
      </c>
      <c r="G84" s="55"/>
      <c r="H84" s="72"/>
      <c r="I84" s="147"/>
      <c r="J84" s="74"/>
      <c r="K84" s="145"/>
      <c r="L84" s="145"/>
      <c r="M84" s="146"/>
      <c r="N84" s="101"/>
      <c r="O84" s="102"/>
      <c r="P84" s="103"/>
      <c r="Q84" s="10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18.75" customHeight="1" x14ac:dyDescent="0.25">
      <c r="A85" s="79" t="s">
        <v>237</v>
      </c>
      <c r="B85" s="81" t="s">
        <v>71</v>
      </c>
      <c r="C85" s="81" t="s">
        <v>71</v>
      </c>
      <c r="D85" s="127"/>
      <c r="E85" s="93" t="s">
        <v>238</v>
      </c>
      <c r="F85" s="82" t="s">
        <v>239</v>
      </c>
      <c r="G85" s="81" t="s">
        <v>25</v>
      </c>
      <c r="H85" s="83">
        <v>0</v>
      </c>
      <c r="I85" s="148">
        <v>0</v>
      </c>
      <c r="J85" s="85">
        <f t="shared" ref="J85:J88" si="13">I85*H85</f>
        <v>0</v>
      </c>
      <c r="K85" s="145"/>
      <c r="L85" s="145"/>
      <c r="M85" s="146"/>
      <c r="N85" s="87"/>
      <c r="O85" s="88"/>
      <c r="P85" s="89">
        <v>0</v>
      </c>
      <c r="Q85" s="90">
        <v>0</v>
      </c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9.5" customHeight="1" x14ac:dyDescent="0.25">
      <c r="A86" s="79" t="s">
        <v>240</v>
      </c>
      <c r="B86" s="81" t="s">
        <v>71</v>
      </c>
      <c r="C86" s="81" t="s">
        <v>71</v>
      </c>
      <c r="D86" s="127"/>
      <c r="E86" s="93" t="s">
        <v>241</v>
      </c>
      <c r="F86" s="82" t="s">
        <v>242</v>
      </c>
      <c r="G86" s="81" t="s">
        <v>25</v>
      </c>
      <c r="H86" s="83">
        <v>0</v>
      </c>
      <c r="I86" s="148">
        <v>0</v>
      </c>
      <c r="J86" s="85">
        <f t="shared" si="13"/>
        <v>0</v>
      </c>
      <c r="K86" s="145"/>
      <c r="L86" s="145"/>
      <c r="M86" s="146"/>
      <c r="N86" s="87"/>
      <c r="O86" s="88"/>
      <c r="P86" s="89">
        <v>0</v>
      </c>
      <c r="Q86" s="90">
        <v>0</v>
      </c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24.75" customHeight="1" x14ac:dyDescent="0.25">
      <c r="A87" s="79" t="s">
        <v>243</v>
      </c>
      <c r="B87" s="81" t="s">
        <v>71</v>
      </c>
      <c r="C87" s="81" t="s">
        <v>71</v>
      </c>
      <c r="D87" s="127"/>
      <c r="E87" s="93" t="s">
        <v>244</v>
      </c>
      <c r="F87" s="82" t="s">
        <v>245</v>
      </c>
      <c r="G87" s="81" t="s">
        <v>25</v>
      </c>
      <c r="H87" s="83">
        <v>0</v>
      </c>
      <c r="I87" s="148">
        <v>0</v>
      </c>
      <c r="J87" s="85">
        <f t="shared" si="13"/>
        <v>0</v>
      </c>
      <c r="K87" s="145"/>
      <c r="L87" s="145"/>
      <c r="M87" s="146"/>
      <c r="N87" s="87"/>
      <c r="O87" s="88"/>
      <c r="P87" s="89">
        <v>0</v>
      </c>
      <c r="Q87" s="90">
        <v>0</v>
      </c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33.75" customHeight="1" x14ac:dyDescent="0.25">
      <c r="A88" s="79" t="s">
        <v>246</v>
      </c>
      <c r="B88" s="81" t="s">
        <v>71</v>
      </c>
      <c r="C88" s="81" t="s">
        <v>71</v>
      </c>
      <c r="D88" s="127"/>
      <c r="E88" s="93" t="s">
        <v>247</v>
      </c>
      <c r="F88" s="82" t="s">
        <v>248</v>
      </c>
      <c r="G88" s="81" t="s">
        <v>25</v>
      </c>
      <c r="H88" s="83">
        <v>0</v>
      </c>
      <c r="I88" s="148">
        <v>0</v>
      </c>
      <c r="J88" s="85">
        <f t="shared" si="13"/>
        <v>0</v>
      </c>
      <c r="K88" s="145"/>
      <c r="L88" s="145"/>
      <c r="M88" s="146"/>
      <c r="N88" s="87"/>
      <c r="O88" s="88"/>
      <c r="P88" s="89">
        <f>Q88*1.24</f>
        <v>0</v>
      </c>
      <c r="Q88" s="90">
        <v>0</v>
      </c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30" customHeight="1" x14ac:dyDescent="0.25">
      <c r="A89" s="70" t="s">
        <v>249</v>
      </c>
      <c r="B89" s="55"/>
      <c r="C89" s="54"/>
      <c r="D89" s="120"/>
      <c r="E89" s="121"/>
      <c r="F89" s="117" t="s">
        <v>250</v>
      </c>
      <c r="G89" s="55"/>
      <c r="H89" s="72"/>
      <c r="I89" s="147"/>
      <c r="J89" s="85"/>
      <c r="K89" s="145"/>
      <c r="L89" s="145"/>
      <c r="M89" s="146"/>
      <c r="N89" s="101"/>
      <c r="O89" s="102"/>
      <c r="P89" s="89"/>
      <c r="Q89" s="104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51" customFormat="1" ht="44.25" customHeight="1" x14ac:dyDescent="0.2">
      <c r="A90" s="79" t="s">
        <v>251</v>
      </c>
      <c r="B90" s="81">
        <v>73888</v>
      </c>
      <c r="C90" s="124">
        <v>73888</v>
      </c>
      <c r="D90" s="127" t="s">
        <v>49</v>
      </c>
      <c r="E90" s="93"/>
      <c r="F90" s="82" t="s">
        <v>252</v>
      </c>
      <c r="G90" s="81" t="s">
        <v>41</v>
      </c>
      <c r="H90" s="83">
        <v>0</v>
      </c>
      <c r="I90" s="148">
        <f t="shared" ref="I90:I91" si="14">P90</f>
        <v>0</v>
      </c>
      <c r="J90" s="85">
        <f>I90*H90</f>
        <v>0</v>
      </c>
      <c r="K90" s="149"/>
      <c r="L90" s="149"/>
      <c r="M90" s="150"/>
      <c r="N90" s="87"/>
      <c r="O90" s="88"/>
      <c r="P90" s="89">
        <f>Q90*1.2418</f>
        <v>0</v>
      </c>
      <c r="Q90" s="90">
        <v>0</v>
      </c>
    </row>
    <row r="91" spans="1:256" s="165" customFormat="1" ht="31.5" customHeight="1" x14ac:dyDescent="0.2">
      <c r="A91" s="152" t="s">
        <v>253</v>
      </c>
      <c r="B91" s="153">
        <v>9844</v>
      </c>
      <c r="C91" s="154">
        <v>9844</v>
      </c>
      <c r="D91" s="155"/>
      <c r="E91" s="156" t="s">
        <v>254</v>
      </c>
      <c r="F91" s="157" t="s">
        <v>255</v>
      </c>
      <c r="G91" s="153" t="s">
        <v>41</v>
      </c>
      <c r="H91" s="158">
        <v>8120</v>
      </c>
      <c r="I91" s="159">
        <f t="shared" si="14"/>
        <v>8.0304000000000002</v>
      </c>
      <c r="J91" s="160">
        <f>H91*I91</f>
        <v>65206.847999999998</v>
      </c>
      <c r="K91" s="161"/>
      <c r="L91" s="161"/>
      <c r="M91" s="162"/>
      <c r="N91" s="163"/>
      <c r="O91" s="163"/>
      <c r="P91" s="164">
        <f>Q91*1.12</f>
        <v>8.0304000000000002</v>
      </c>
      <c r="Q91" s="90">
        <v>7.17</v>
      </c>
    </row>
    <row r="92" spans="1:256" s="15" customFormat="1" ht="19.5" customHeight="1" x14ac:dyDescent="0.2">
      <c r="A92" s="70" t="s">
        <v>256</v>
      </c>
      <c r="B92" s="55"/>
      <c r="C92" s="54"/>
      <c r="D92" s="120"/>
      <c r="E92" s="121"/>
      <c r="F92" s="117" t="s">
        <v>188</v>
      </c>
      <c r="G92" s="55"/>
      <c r="H92" s="166"/>
      <c r="I92" s="147"/>
      <c r="J92" s="74"/>
      <c r="K92" s="145"/>
      <c r="L92" s="145"/>
      <c r="M92" s="146"/>
      <c r="N92" s="101"/>
      <c r="O92" s="102"/>
      <c r="P92" s="103"/>
      <c r="Q92" s="104"/>
    </row>
    <row r="93" spans="1:256" ht="22.5" customHeight="1" x14ac:dyDescent="0.25">
      <c r="A93" s="79" t="s">
        <v>257</v>
      </c>
      <c r="B93" s="81">
        <v>73678</v>
      </c>
      <c r="C93" s="130">
        <v>73678</v>
      </c>
      <c r="D93" s="127" t="s">
        <v>86</v>
      </c>
      <c r="E93" s="93" t="s">
        <v>258</v>
      </c>
      <c r="F93" s="82" t="s">
        <v>259</v>
      </c>
      <c r="G93" s="81" t="s">
        <v>41</v>
      </c>
      <c r="H93" s="83">
        <v>0</v>
      </c>
      <c r="I93" s="148">
        <v>0</v>
      </c>
      <c r="J93" s="85">
        <f t="shared" ref="J93:J94" si="15">I93*H93</f>
        <v>0</v>
      </c>
      <c r="K93" s="145"/>
      <c r="L93" s="145"/>
      <c r="M93" s="146"/>
      <c r="N93" s="87"/>
      <c r="O93" s="88"/>
      <c r="P93" s="89">
        <v>0</v>
      </c>
      <c r="Q93" s="90">
        <v>0</v>
      </c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33" customHeight="1" x14ac:dyDescent="0.25">
      <c r="A94" s="79" t="s">
        <v>260</v>
      </c>
      <c r="B94" s="81" t="s">
        <v>71</v>
      </c>
      <c r="C94" s="81" t="s">
        <v>71</v>
      </c>
      <c r="D94" s="127"/>
      <c r="E94" s="93" t="s">
        <v>261</v>
      </c>
      <c r="F94" s="82" t="s">
        <v>262</v>
      </c>
      <c r="G94" s="81" t="s">
        <v>25</v>
      </c>
      <c r="H94" s="83">
        <v>0</v>
      </c>
      <c r="I94" s="148">
        <v>0</v>
      </c>
      <c r="J94" s="85">
        <f t="shared" si="15"/>
        <v>0</v>
      </c>
      <c r="K94" s="145"/>
      <c r="L94" s="145"/>
      <c r="M94" s="146"/>
      <c r="N94" s="87"/>
      <c r="O94" s="88"/>
      <c r="P94" s="89">
        <v>0</v>
      </c>
      <c r="Q94" s="90">
        <v>0</v>
      </c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31.5" customHeight="1" x14ac:dyDescent="0.25">
      <c r="A95" s="70" t="s">
        <v>263</v>
      </c>
      <c r="B95" s="55"/>
      <c r="C95" s="54"/>
      <c r="D95" s="120"/>
      <c r="E95" s="121"/>
      <c r="F95" s="117" t="s">
        <v>264</v>
      </c>
      <c r="G95" s="128" t="s">
        <v>41</v>
      </c>
      <c r="H95" s="143">
        <v>0</v>
      </c>
      <c r="I95" s="143">
        <f>SUM(J97:J120)</f>
        <v>0</v>
      </c>
      <c r="J95" s="144">
        <f>H95*I95</f>
        <v>0</v>
      </c>
      <c r="K95" s="145"/>
      <c r="L95" s="145"/>
      <c r="M95" s="146"/>
      <c r="N95" s="87"/>
      <c r="O95" s="88"/>
      <c r="P95" s="89">
        <v>0</v>
      </c>
      <c r="Q95" s="90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19.5" customHeight="1" x14ac:dyDescent="0.25">
      <c r="A96" s="167" t="s">
        <v>265</v>
      </c>
      <c r="B96" s="55"/>
      <c r="C96" s="54"/>
      <c r="D96" s="120"/>
      <c r="E96" s="121"/>
      <c r="F96" s="117" t="s">
        <v>198</v>
      </c>
      <c r="G96" s="128"/>
      <c r="H96" s="137"/>
      <c r="I96" s="143"/>
      <c r="J96" s="144"/>
      <c r="K96" s="145"/>
      <c r="L96" s="145"/>
      <c r="M96" s="146"/>
      <c r="N96" s="101"/>
      <c r="O96" s="102"/>
      <c r="P96" s="103"/>
      <c r="Q96" s="104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19.5" customHeight="1" x14ac:dyDescent="0.25">
      <c r="A97" s="79" t="s">
        <v>266</v>
      </c>
      <c r="B97" s="81">
        <v>73822</v>
      </c>
      <c r="C97" s="124">
        <v>73822</v>
      </c>
      <c r="D97" s="127" t="s">
        <v>49</v>
      </c>
      <c r="E97" s="93" t="s">
        <v>54</v>
      </c>
      <c r="F97" s="82" t="s">
        <v>55</v>
      </c>
      <c r="G97" s="81" t="s">
        <v>52</v>
      </c>
      <c r="H97" s="83">
        <v>0</v>
      </c>
      <c r="I97" s="84">
        <v>0</v>
      </c>
      <c r="J97" s="85">
        <f>H97*I97</f>
        <v>0</v>
      </c>
      <c r="K97" s="145"/>
      <c r="L97" s="145"/>
      <c r="M97" s="146"/>
      <c r="N97" s="87"/>
      <c r="O97" s="88"/>
      <c r="P97" s="89">
        <v>2.2476579999999999</v>
      </c>
      <c r="Q97" s="90">
        <v>0</v>
      </c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23.25" customHeight="1" x14ac:dyDescent="0.25">
      <c r="A98" s="79" t="s">
        <v>267</v>
      </c>
      <c r="B98" s="81">
        <v>73610</v>
      </c>
      <c r="C98" s="124">
        <v>73610</v>
      </c>
      <c r="D98" s="127" t="s">
        <v>49</v>
      </c>
      <c r="E98" s="93" t="s">
        <v>202</v>
      </c>
      <c r="F98" s="82" t="s">
        <v>203</v>
      </c>
      <c r="G98" s="81" t="s">
        <v>41</v>
      </c>
      <c r="H98" s="83">
        <v>0</v>
      </c>
      <c r="I98" s="148">
        <v>0</v>
      </c>
      <c r="J98" s="85">
        <f>I98*H98</f>
        <v>0</v>
      </c>
      <c r="K98" s="145"/>
      <c r="L98" s="145"/>
      <c r="M98" s="146"/>
      <c r="N98" s="87"/>
      <c r="O98" s="88"/>
      <c r="P98" s="89">
        <v>0.54639199999999999</v>
      </c>
      <c r="Q98" s="90">
        <v>0</v>
      </c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21.75" customHeight="1" x14ac:dyDescent="0.25">
      <c r="A99" s="70" t="s">
        <v>268</v>
      </c>
      <c r="B99" s="55"/>
      <c r="C99" s="54"/>
      <c r="D99" s="120"/>
      <c r="E99" s="121"/>
      <c r="F99" s="117" t="s">
        <v>205</v>
      </c>
      <c r="G99" s="55"/>
      <c r="H99" s="72"/>
      <c r="I99" s="147"/>
      <c r="J99" s="74"/>
      <c r="K99" s="145"/>
      <c r="L99" s="145"/>
      <c r="M99" s="146"/>
      <c r="N99" s="101"/>
      <c r="O99" s="102"/>
      <c r="P99" s="103"/>
      <c r="Q99" s="104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33" customHeight="1" x14ac:dyDescent="0.25">
      <c r="A100" s="79" t="s">
        <v>269</v>
      </c>
      <c r="B100" s="81">
        <v>73965</v>
      </c>
      <c r="C100" s="124">
        <v>73965</v>
      </c>
      <c r="D100" s="127" t="s">
        <v>161</v>
      </c>
      <c r="E100" s="93" t="s">
        <v>162</v>
      </c>
      <c r="F100" s="82" t="s">
        <v>163</v>
      </c>
      <c r="G100" s="81" t="s">
        <v>83</v>
      </c>
      <c r="H100" s="83">
        <v>0</v>
      </c>
      <c r="I100" s="84">
        <v>0</v>
      </c>
      <c r="J100" s="85">
        <f>H100*I100</f>
        <v>0</v>
      </c>
      <c r="K100" s="145"/>
      <c r="L100" s="145"/>
      <c r="M100" s="146"/>
      <c r="N100" s="87"/>
      <c r="O100" s="88"/>
      <c r="P100" s="89">
        <v>26.326159999999998</v>
      </c>
      <c r="Q100" s="90">
        <v>0</v>
      </c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ht="17.25" customHeight="1" x14ac:dyDescent="0.25">
      <c r="A101" s="79" t="s">
        <v>270</v>
      </c>
      <c r="B101" s="81">
        <v>73965</v>
      </c>
      <c r="C101" s="124">
        <v>73965</v>
      </c>
      <c r="D101" s="127" t="s">
        <v>49</v>
      </c>
      <c r="E101" s="93" t="s">
        <v>209</v>
      </c>
      <c r="F101" s="82" t="s">
        <v>210</v>
      </c>
      <c r="G101" s="81" t="s">
        <v>83</v>
      </c>
      <c r="H101" s="83">
        <v>0</v>
      </c>
      <c r="I101" s="148">
        <v>0</v>
      </c>
      <c r="J101" s="85">
        <f>I101*H101</f>
        <v>0</v>
      </c>
      <c r="K101" s="145"/>
      <c r="L101" s="145"/>
      <c r="M101" s="146"/>
      <c r="N101" s="87"/>
      <c r="O101" s="88"/>
      <c r="P101" s="89">
        <v>56.414974000000001</v>
      </c>
      <c r="Q101" s="90">
        <v>0</v>
      </c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34.5" x14ac:dyDescent="0.25">
      <c r="A102" s="79" t="s">
        <v>271</v>
      </c>
      <c r="B102" s="81">
        <v>72920</v>
      </c>
      <c r="C102" s="124" t="s">
        <v>85</v>
      </c>
      <c r="D102" s="127" t="s">
        <v>86</v>
      </c>
      <c r="E102" s="93" t="s">
        <v>87</v>
      </c>
      <c r="F102" s="126" t="s">
        <v>88</v>
      </c>
      <c r="G102" s="81" t="s">
        <v>83</v>
      </c>
      <c r="H102" s="83">
        <v>0</v>
      </c>
      <c r="I102" s="84">
        <v>0</v>
      </c>
      <c r="J102" s="85">
        <f>H102*I102</f>
        <v>0</v>
      </c>
      <c r="K102" s="145"/>
      <c r="L102" s="145"/>
      <c r="M102" s="146"/>
      <c r="N102" s="87"/>
      <c r="O102" s="88"/>
      <c r="P102" s="89">
        <v>12.666359999999999</v>
      </c>
      <c r="Q102" s="90">
        <v>0</v>
      </c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33" customHeight="1" x14ac:dyDescent="0.25">
      <c r="A103" s="79" t="s">
        <v>272</v>
      </c>
      <c r="B103" s="81">
        <v>73904</v>
      </c>
      <c r="C103" s="124">
        <v>72921</v>
      </c>
      <c r="D103" s="127" t="s">
        <v>49</v>
      </c>
      <c r="E103" s="93" t="s">
        <v>214</v>
      </c>
      <c r="F103" s="82" t="s">
        <v>215</v>
      </c>
      <c r="G103" s="81" t="s">
        <v>83</v>
      </c>
      <c r="H103" s="83">
        <v>0</v>
      </c>
      <c r="I103" s="148">
        <v>0</v>
      </c>
      <c r="J103" s="85">
        <f t="shared" ref="J103:J106" si="16">I103*H103</f>
        <v>0</v>
      </c>
      <c r="K103" s="145"/>
      <c r="L103" s="145"/>
      <c r="M103" s="146"/>
      <c r="N103" s="87"/>
      <c r="O103" s="88"/>
      <c r="P103" s="89">
        <v>50.218391999999994</v>
      </c>
      <c r="Q103" s="90">
        <v>0</v>
      </c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21.75" customHeight="1" x14ac:dyDescent="0.25">
      <c r="A104" s="79" t="s">
        <v>273</v>
      </c>
      <c r="B104" s="81">
        <v>73692</v>
      </c>
      <c r="C104" s="124">
        <v>73692</v>
      </c>
      <c r="D104" s="127" t="s">
        <v>49</v>
      </c>
      <c r="E104" s="93" t="s">
        <v>217</v>
      </c>
      <c r="F104" s="82" t="s">
        <v>218</v>
      </c>
      <c r="G104" s="81" t="s">
        <v>83</v>
      </c>
      <c r="H104" s="83">
        <v>0</v>
      </c>
      <c r="I104" s="148">
        <v>0</v>
      </c>
      <c r="J104" s="85">
        <f t="shared" si="16"/>
        <v>0</v>
      </c>
      <c r="K104" s="145"/>
      <c r="L104" s="145"/>
      <c r="M104" s="146"/>
      <c r="N104" s="87"/>
      <c r="O104" s="88"/>
      <c r="P104" s="89">
        <v>93.582048</v>
      </c>
      <c r="Q104" s="90">
        <v>0</v>
      </c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44.25" customHeight="1" x14ac:dyDescent="0.25">
      <c r="A105" s="79" t="s">
        <v>274</v>
      </c>
      <c r="B105" s="81">
        <v>72896</v>
      </c>
      <c r="C105" s="130">
        <v>72896</v>
      </c>
      <c r="D105" s="127" t="s">
        <v>49</v>
      </c>
      <c r="E105" s="93" t="s">
        <v>220</v>
      </c>
      <c r="F105" s="82" t="s">
        <v>275</v>
      </c>
      <c r="G105" s="81" t="s">
        <v>83</v>
      </c>
      <c r="H105" s="83">
        <v>0</v>
      </c>
      <c r="I105" s="148">
        <v>0</v>
      </c>
      <c r="J105" s="85">
        <f t="shared" si="16"/>
        <v>0</v>
      </c>
      <c r="K105" s="145"/>
      <c r="L105" s="145"/>
      <c r="M105" s="146"/>
      <c r="N105" s="87"/>
      <c r="O105" s="88"/>
      <c r="P105" s="89">
        <v>12.430418</v>
      </c>
      <c r="Q105" s="90">
        <v>0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ht="33" customHeight="1" x14ac:dyDescent="0.25">
      <c r="A106" s="79" t="s">
        <v>276</v>
      </c>
      <c r="B106" s="81">
        <v>63319</v>
      </c>
      <c r="C106" s="124" t="s">
        <v>71</v>
      </c>
      <c r="D106" s="127"/>
      <c r="E106" s="93" t="s">
        <v>223</v>
      </c>
      <c r="F106" s="82" t="s">
        <v>224</v>
      </c>
      <c r="G106" s="81" t="s">
        <v>225</v>
      </c>
      <c r="H106" s="83">
        <v>0</v>
      </c>
      <c r="I106" s="148">
        <v>0</v>
      </c>
      <c r="J106" s="85">
        <f t="shared" si="16"/>
        <v>0</v>
      </c>
      <c r="K106" s="145"/>
      <c r="L106" s="145"/>
      <c r="M106" s="146"/>
      <c r="N106" s="87"/>
      <c r="O106" s="88"/>
      <c r="P106" s="89">
        <v>1.2945765</v>
      </c>
      <c r="Q106" s="90">
        <v>0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5" x14ac:dyDescent="0.25">
      <c r="A107" s="70" t="s">
        <v>277</v>
      </c>
      <c r="B107" s="55"/>
      <c r="C107" s="54"/>
      <c r="D107" s="120"/>
      <c r="E107" s="121"/>
      <c r="F107" s="117" t="s">
        <v>227</v>
      </c>
      <c r="G107" s="55"/>
      <c r="H107" s="72"/>
      <c r="I107" s="147"/>
      <c r="J107" s="74"/>
      <c r="K107" s="145"/>
      <c r="L107" s="145"/>
      <c r="M107" s="146"/>
      <c r="N107" s="101"/>
      <c r="O107" s="102"/>
      <c r="P107" s="103"/>
      <c r="Q107" s="104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32.25" customHeight="1" x14ac:dyDescent="0.25">
      <c r="A108" s="168" t="s">
        <v>278</v>
      </c>
      <c r="B108" s="81">
        <v>66286</v>
      </c>
      <c r="C108" s="124" t="s">
        <v>71</v>
      </c>
      <c r="D108" s="127"/>
      <c r="E108" s="93" t="s">
        <v>229</v>
      </c>
      <c r="F108" s="82" t="s">
        <v>230</v>
      </c>
      <c r="G108" s="81" t="s">
        <v>41</v>
      </c>
      <c r="H108" s="83">
        <v>0</v>
      </c>
      <c r="I108" s="148">
        <v>0</v>
      </c>
      <c r="J108" s="85">
        <f t="shared" ref="J108:J109" si="17">I108*H108</f>
        <v>0</v>
      </c>
      <c r="K108" s="145"/>
      <c r="L108" s="145"/>
      <c r="M108" s="146"/>
      <c r="N108" s="87"/>
      <c r="O108" s="88"/>
      <c r="P108" s="89">
        <v>0.18829986538461541</v>
      </c>
      <c r="Q108" s="90">
        <v>0</v>
      </c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32.25" customHeight="1" x14ac:dyDescent="0.25">
      <c r="A109" s="168" t="s">
        <v>279</v>
      </c>
      <c r="B109" s="81">
        <v>12679</v>
      </c>
      <c r="C109" s="124" t="s">
        <v>71</v>
      </c>
      <c r="D109" s="127"/>
      <c r="E109" s="93" t="s">
        <v>232</v>
      </c>
      <c r="F109" s="82" t="s">
        <v>280</v>
      </c>
      <c r="G109" s="81" t="s">
        <v>281</v>
      </c>
      <c r="H109" s="83">
        <v>0</v>
      </c>
      <c r="I109" s="148">
        <v>0</v>
      </c>
      <c r="J109" s="85">
        <f t="shared" si="17"/>
        <v>0</v>
      </c>
      <c r="K109" s="145"/>
      <c r="L109" s="145"/>
      <c r="M109" s="146"/>
      <c r="N109" s="87"/>
      <c r="O109" s="88"/>
      <c r="P109" s="89">
        <v>7.6746892352941177E-3</v>
      </c>
      <c r="Q109" s="90">
        <v>0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20.25" customHeight="1" x14ac:dyDescent="0.25">
      <c r="A110" s="167" t="s">
        <v>282</v>
      </c>
      <c r="B110" s="55"/>
      <c r="C110" s="54"/>
      <c r="D110" s="120"/>
      <c r="E110" s="121"/>
      <c r="F110" s="117" t="s">
        <v>236</v>
      </c>
      <c r="G110" s="55"/>
      <c r="H110" s="72"/>
      <c r="I110" s="147"/>
      <c r="J110" s="74"/>
      <c r="K110" s="145"/>
      <c r="L110" s="145"/>
      <c r="M110" s="146"/>
      <c r="N110" s="101"/>
      <c r="O110" s="102"/>
      <c r="P110" s="103"/>
      <c r="Q110" s="104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24" customHeight="1" x14ac:dyDescent="0.25">
      <c r="A111" s="79" t="s">
        <v>283</v>
      </c>
      <c r="B111" s="81" t="s">
        <v>71</v>
      </c>
      <c r="C111" s="81" t="s">
        <v>71</v>
      </c>
      <c r="D111" s="127"/>
      <c r="E111" s="93" t="s">
        <v>238</v>
      </c>
      <c r="F111" s="82" t="s">
        <v>239</v>
      </c>
      <c r="G111" s="81" t="s">
        <v>25</v>
      </c>
      <c r="H111" s="83">
        <v>0</v>
      </c>
      <c r="I111" s="148">
        <v>0</v>
      </c>
      <c r="J111" s="85">
        <f t="shared" ref="J111:J114" si="18">I111*H111</f>
        <v>0</v>
      </c>
      <c r="K111" s="145"/>
      <c r="L111" s="145"/>
      <c r="M111" s="146"/>
      <c r="N111" s="87"/>
      <c r="O111" s="88"/>
      <c r="P111" s="89">
        <v>6.5130919840000008</v>
      </c>
      <c r="Q111" s="90">
        <v>0</v>
      </c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20.25" customHeight="1" x14ac:dyDescent="0.25">
      <c r="A112" s="79" t="s">
        <v>284</v>
      </c>
      <c r="B112" s="81" t="s">
        <v>71</v>
      </c>
      <c r="C112" s="81" t="s">
        <v>71</v>
      </c>
      <c r="D112" s="127"/>
      <c r="E112" s="93" t="s">
        <v>241</v>
      </c>
      <c r="F112" s="82" t="s">
        <v>242</v>
      </c>
      <c r="G112" s="81" t="s">
        <v>25</v>
      </c>
      <c r="H112" s="83">
        <v>0</v>
      </c>
      <c r="I112" s="148">
        <v>0</v>
      </c>
      <c r="J112" s="85">
        <f t="shared" si="18"/>
        <v>0</v>
      </c>
      <c r="K112" s="145"/>
      <c r="L112" s="145"/>
      <c r="M112" s="146"/>
      <c r="N112" s="87"/>
      <c r="O112" s="88"/>
      <c r="P112" s="89">
        <v>5.9017290080000011</v>
      </c>
      <c r="Q112" s="90">
        <v>0</v>
      </c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21.75" customHeight="1" x14ac:dyDescent="0.25">
      <c r="A113" s="79" t="s">
        <v>285</v>
      </c>
      <c r="B113" s="81" t="s">
        <v>71</v>
      </c>
      <c r="C113" s="81" t="s">
        <v>71</v>
      </c>
      <c r="D113" s="127"/>
      <c r="E113" s="93" t="s">
        <v>244</v>
      </c>
      <c r="F113" s="82" t="s">
        <v>245</v>
      </c>
      <c r="G113" s="81" t="s">
        <v>25</v>
      </c>
      <c r="H113" s="83">
        <v>0</v>
      </c>
      <c r="I113" s="148">
        <v>0</v>
      </c>
      <c r="J113" s="85">
        <f t="shared" si="18"/>
        <v>0</v>
      </c>
      <c r="K113" s="145"/>
      <c r="L113" s="145"/>
      <c r="M113" s="146"/>
      <c r="N113" s="87"/>
      <c r="O113" s="88"/>
      <c r="P113" s="89">
        <v>7.8417683120000001</v>
      </c>
      <c r="Q113" s="90">
        <v>0</v>
      </c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34.5" customHeight="1" x14ac:dyDescent="0.25">
      <c r="A114" s="79" t="s">
        <v>286</v>
      </c>
      <c r="B114" s="81" t="s">
        <v>71</v>
      </c>
      <c r="C114" s="81" t="s">
        <v>71</v>
      </c>
      <c r="D114" s="127"/>
      <c r="E114" s="93" t="s">
        <v>247</v>
      </c>
      <c r="F114" s="82" t="s">
        <v>248</v>
      </c>
      <c r="G114" s="81" t="s">
        <v>25</v>
      </c>
      <c r="H114" s="83">
        <v>0</v>
      </c>
      <c r="I114" s="148">
        <v>0</v>
      </c>
      <c r="J114" s="85">
        <f t="shared" si="18"/>
        <v>0</v>
      </c>
      <c r="K114" s="145"/>
      <c r="L114" s="145"/>
      <c r="M114" s="146"/>
      <c r="N114" s="87"/>
      <c r="O114" s="88"/>
      <c r="P114" s="89">
        <v>206.18907319263397</v>
      </c>
      <c r="Q114" s="90">
        <v>0</v>
      </c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33.75" customHeight="1" x14ac:dyDescent="0.25">
      <c r="A115" s="70" t="s">
        <v>287</v>
      </c>
      <c r="B115" s="55"/>
      <c r="C115" s="54"/>
      <c r="D115" s="120"/>
      <c r="E115" s="121"/>
      <c r="F115" s="169" t="s">
        <v>250</v>
      </c>
      <c r="G115" s="55"/>
      <c r="H115" s="72"/>
      <c r="I115" s="147"/>
      <c r="J115" s="85"/>
      <c r="K115" s="145"/>
      <c r="L115" s="145"/>
      <c r="M115" s="146"/>
      <c r="N115" s="101"/>
      <c r="O115" s="102"/>
      <c r="P115" s="89"/>
      <c r="Q115" s="104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43.5" customHeight="1" x14ac:dyDescent="0.25">
      <c r="A116" s="79" t="s">
        <v>288</v>
      </c>
      <c r="B116" s="81" t="s">
        <v>289</v>
      </c>
      <c r="C116" s="124">
        <v>73888</v>
      </c>
      <c r="D116" s="127" t="s">
        <v>99</v>
      </c>
      <c r="E116" s="93" t="s">
        <v>290</v>
      </c>
      <c r="F116" s="170" t="s">
        <v>291</v>
      </c>
      <c r="G116" s="81" t="s">
        <v>41</v>
      </c>
      <c r="H116" s="166">
        <v>0</v>
      </c>
      <c r="I116" s="148">
        <v>0</v>
      </c>
      <c r="J116" s="85">
        <f>I116*H116</f>
        <v>0</v>
      </c>
      <c r="K116" s="145"/>
      <c r="L116" s="145"/>
      <c r="M116" s="146"/>
      <c r="N116" s="101"/>
      <c r="O116" s="101"/>
      <c r="P116" s="89">
        <v>0</v>
      </c>
      <c r="Q116" s="90">
        <v>0</v>
      </c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31.5" customHeight="1" x14ac:dyDescent="0.25">
      <c r="A117" s="79" t="s">
        <v>292</v>
      </c>
      <c r="B117" s="124">
        <v>9846</v>
      </c>
      <c r="C117" s="124">
        <v>9846</v>
      </c>
      <c r="D117" s="127"/>
      <c r="E117" s="93" t="s">
        <v>290</v>
      </c>
      <c r="F117" s="82" t="s">
        <v>293</v>
      </c>
      <c r="G117" s="81" t="s">
        <v>41</v>
      </c>
      <c r="H117" s="171">
        <v>0</v>
      </c>
      <c r="I117" s="172">
        <v>0</v>
      </c>
      <c r="J117" s="173">
        <f>H117*I117</f>
        <v>0</v>
      </c>
      <c r="K117" s="145"/>
      <c r="L117" s="145"/>
      <c r="M117" s="146"/>
      <c r="N117" s="87"/>
      <c r="O117" s="87"/>
      <c r="P117" s="89">
        <v>0</v>
      </c>
      <c r="Q117" s="90">
        <v>0</v>
      </c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21.75" customHeight="1" x14ac:dyDescent="0.25">
      <c r="A118" s="70" t="s">
        <v>294</v>
      </c>
      <c r="B118" s="55"/>
      <c r="C118" s="54"/>
      <c r="D118" s="120"/>
      <c r="E118" s="121"/>
      <c r="F118" s="117" t="s">
        <v>188</v>
      </c>
      <c r="G118" s="55"/>
      <c r="H118" s="72"/>
      <c r="I118" s="147"/>
      <c r="J118" s="74"/>
      <c r="K118" s="145"/>
      <c r="L118" s="145"/>
      <c r="M118" s="146"/>
      <c r="N118" s="101"/>
      <c r="O118" s="101"/>
      <c r="P118" s="103"/>
      <c r="Q118" s="104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ht="20.25" customHeight="1" x14ac:dyDescent="0.25">
      <c r="A119" s="79" t="s">
        <v>295</v>
      </c>
      <c r="B119" s="81">
        <v>73678</v>
      </c>
      <c r="C119" s="130">
        <v>73678</v>
      </c>
      <c r="D119" s="127" t="s">
        <v>86</v>
      </c>
      <c r="E119" s="93" t="s">
        <v>258</v>
      </c>
      <c r="F119" s="82" t="s">
        <v>259</v>
      </c>
      <c r="G119" s="81" t="s">
        <v>41</v>
      </c>
      <c r="H119" s="83">
        <v>0</v>
      </c>
      <c r="I119" s="148">
        <v>0</v>
      </c>
      <c r="J119" s="85">
        <f t="shared" ref="J119:J120" si="19">I119*H119</f>
        <v>0</v>
      </c>
      <c r="K119" s="145"/>
      <c r="L119" s="145"/>
      <c r="M119" s="146"/>
      <c r="N119" s="87"/>
      <c r="O119" s="87"/>
      <c r="P119" s="89">
        <v>1.6764300000000001</v>
      </c>
      <c r="Q119" s="90">
        <v>0</v>
      </c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33" customHeight="1" x14ac:dyDescent="0.25">
      <c r="A120" s="79" t="s">
        <v>296</v>
      </c>
      <c r="B120" s="81" t="s">
        <v>71</v>
      </c>
      <c r="C120" s="81" t="s">
        <v>71</v>
      </c>
      <c r="D120" s="127"/>
      <c r="E120" s="93" t="s">
        <v>261</v>
      </c>
      <c r="F120" s="82" t="s">
        <v>262</v>
      </c>
      <c r="G120" s="81" t="s">
        <v>25</v>
      </c>
      <c r="H120" s="83">
        <v>0</v>
      </c>
      <c r="I120" s="148">
        <v>0</v>
      </c>
      <c r="J120" s="85">
        <f t="shared" si="19"/>
        <v>0</v>
      </c>
      <c r="K120" s="145"/>
      <c r="L120" s="145"/>
      <c r="M120" s="146"/>
      <c r="N120" s="87"/>
      <c r="O120" s="87"/>
      <c r="P120" s="89">
        <v>0</v>
      </c>
      <c r="Q120" s="90">
        <v>0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15" x14ac:dyDescent="0.25">
      <c r="A121" s="108"/>
      <c r="B121" s="111"/>
      <c r="C121" s="111"/>
      <c r="D121" s="141"/>
      <c r="E121" s="142"/>
      <c r="F121" s="132"/>
      <c r="G121" s="111"/>
      <c r="H121" s="114"/>
      <c r="I121" s="174"/>
      <c r="J121" s="116"/>
      <c r="K121" s="145"/>
      <c r="L121" s="145"/>
      <c r="M121" s="146"/>
      <c r="N121" s="87"/>
      <c r="O121" s="87"/>
      <c r="P121" s="89"/>
      <c r="Q121" s="90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ht="35.25" customHeight="1" x14ac:dyDescent="0.25">
      <c r="A122" s="70" t="s">
        <v>297</v>
      </c>
      <c r="B122" s="55"/>
      <c r="C122" s="54"/>
      <c r="D122" s="120"/>
      <c r="E122" s="121"/>
      <c r="F122" s="117" t="s">
        <v>298</v>
      </c>
      <c r="G122" s="128"/>
      <c r="H122" s="137"/>
      <c r="I122" s="143"/>
      <c r="J122" s="144">
        <v>0</v>
      </c>
      <c r="K122" s="86"/>
      <c r="L122" s="86"/>
      <c r="M122" s="19"/>
      <c r="N122" s="87"/>
      <c r="O122" s="87"/>
      <c r="P122" s="89"/>
      <c r="Q122" s="90"/>
      <c r="R122" s="151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ht="32.25" customHeight="1" x14ac:dyDescent="0.25">
      <c r="A123" s="70" t="s">
        <v>299</v>
      </c>
      <c r="B123" s="55"/>
      <c r="C123" s="54"/>
      <c r="D123" s="120"/>
      <c r="E123" s="121"/>
      <c r="F123" s="117" t="s">
        <v>300</v>
      </c>
      <c r="G123" s="128" t="s">
        <v>196</v>
      </c>
      <c r="H123" s="137">
        <v>1</v>
      </c>
      <c r="I123" s="143">
        <f>SUM(J125:J138)</f>
        <v>22848.239999999998</v>
      </c>
      <c r="J123" s="144">
        <f>I123*H123</f>
        <v>22848.239999999998</v>
      </c>
      <c r="K123" s="86"/>
      <c r="L123" s="86"/>
      <c r="M123" s="19"/>
      <c r="N123" s="87"/>
      <c r="O123" s="87"/>
      <c r="P123" s="89"/>
      <c r="Q123" s="90"/>
      <c r="R123" s="151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s="75" customFormat="1" x14ac:dyDescent="0.2">
      <c r="A124" s="70" t="s">
        <v>301</v>
      </c>
      <c r="B124" s="55"/>
      <c r="C124" s="54"/>
      <c r="D124" s="120"/>
      <c r="E124" s="121"/>
      <c r="F124" s="117" t="s">
        <v>198</v>
      </c>
      <c r="G124" s="55"/>
      <c r="H124" s="72"/>
      <c r="I124" s="147"/>
      <c r="J124" s="74"/>
      <c r="K124" s="99"/>
      <c r="L124" s="99"/>
      <c r="M124" s="100"/>
      <c r="N124" s="101"/>
      <c r="O124" s="101"/>
      <c r="P124" s="103"/>
      <c r="Q124" s="104"/>
      <c r="R124" s="15"/>
    </row>
    <row r="125" spans="1:256" ht="22.5" customHeight="1" x14ac:dyDescent="0.25">
      <c r="A125" s="79" t="s">
        <v>302</v>
      </c>
      <c r="B125" s="81">
        <v>73822</v>
      </c>
      <c r="C125" s="124">
        <v>73822</v>
      </c>
      <c r="D125" s="127" t="s">
        <v>49</v>
      </c>
      <c r="E125" s="93" t="s">
        <v>54</v>
      </c>
      <c r="F125" s="82" t="s">
        <v>55</v>
      </c>
      <c r="G125" s="81" t="s">
        <v>52</v>
      </c>
      <c r="H125" s="83">
        <v>0</v>
      </c>
      <c r="I125" s="84">
        <v>0</v>
      </c>
      <c r="J125" s="85">
        <f>H125*I125</f>
        <v>0</v>
      </c>
      <c r="K125" s="86"/>
      <c r="L125" s="86"/>
      <c r="M125" s="19"/>
      <c r="N125" s="87"/>
      <c r="O125" s="87"/>
      <c r="P125" s="89">
        <v>0</v>
      </c>
      <c r="Q125" s="90">
        <v>0</v>
      </c>
      <c r="R125" s="151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ht="21" customHeight="1" x14ac:dyDescent="0.25">
      <c r="A126" s="79" t="s">
        <v>303</v>
      </c>
      <c r="B126" s="81">
        <v>73610</v>
      </c>
      <c r="C126" s="124">
        <v>73610</v>
      </c>
      <c r="D126" s="127" t="s">
        <v>49</v>
      </c>
      <c r="E126" s="93" t="s">
        <v>202</v>
      </c>
      <c r="F126" s="82" t="s">
        <v>203</v>
      </c>
      <c r="G126" s="81" t="s">
        <v>41</v>
      </c>
      <c r="H126" s="83">
        <v>0</v>
      </c>
      <c r="I126" s="84">
        <v>0</v>
      </c>
      <c r="J126" s="85">
        <f>I126*H126</f>
        <v>0</v>
      </c>
      <c r="K126" s="86"/>
      <c r="L126" s="86"/>
      <c r="M126" s="19"/>
      <c r="N126" s="87"/>
      <c r="O126" s="87"/>
      <c r="P126" s="89">
        <v>0</v>
      </c>
      <c r="Q126" s="90">
        <v>0</v>
      </c>
      <c r="R126" s="151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s="75" customFormat="1" ht="23.25" customHeight="1" x14ac:dyDescent="0.2">
      <c r="A127" s="70" t="s">
        <v>304</v>
      </c>
      <c r="B127" s="55"/>
      <c r="C127" s="54"/>
      <c r="D127" s="120"/>
      <c r="E127" s="121"/>
      <c r="F127" s="117" t="s">
        <v>227</v>
      </c>
      <c r="G127" s="55"/>
      <c r="H127" s="72"/>
      <c r="I127" s="147"/>
      <c r="J127" s="74"/>
      <c r="K127" s="99"/>
      <c r="L127" s="99"/>
      <c r="M127" s="100"/>
      <c r="N127" s="101"/>
      <c r="O127" s="101"/>
      <c r="P127" s="103"/>
      <c r="Q127" s="104"/>
      <c r="R127" s="15"/>
    </row>
    <row r="128" spans="1:256" ht="45" customHeight="1" x14ac:dyDescent="0.25">
      <c r="A128" s="79" t="s">
        <v>305</v>
      </c>
      <c r="B128" s="81">
        <v>73887</v>
      </c>
      <c r="C128" s="124">
        <v>73887</v>
      </c>
      <c r="D128" s="127" t="s">
        <v>49</v>
      </c>
      <c r="E128" s="93"/>
      <c r="F128" s="175" t="s">
        <v>306</v>
      </c>
      <c r="G128" s="81" t="s">
        <v>41</v>
      </c>
      <c r="H128" s="83">
        <v>0</v>
      </c>
      <c r="I128" s="148">
        <f>P128</f>
        <v>0</v>
      </c>
      <c r="J128" s="85">
        <f t="shared" ref="J128:J130" si="20">I128*H128</f>
        <v>0</v>
      </c>
      <c r="K128" s="86"/>
      <c r="L128" s="86"/>
      <c r="M128" s="19"/>
      <c r="N128" s="87"/>
      <c r="O128" s="87"/>
      <c r="P128" s="89">
        <f>Q128*1.2418</f>
        <v>0</v>
      </c>
      <c r="Q128" s="90">
        <v>0</v>
      </c>
      <c r="R128" s="151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 ht="32.25" customHeight="1" x14ac:dyDescent="0.25">
      <c r="A129" s="79" t="s">
        <v>307</v>
      </c>
      <c r="B129" s="124" t="s">
        <v>71</v>
      </c>
      <c r="C129" s="124" t="s">
        <v>71</v>
      </c>
      <c r="D129" s="127"/>
      <c r="E129" s="93" t="s">
        <v>180</v>
      </c>
      <c r="F129" s="82" t="s">
        <v>308</v>
      </c>
      <c r="G129" s="81" t="s">
        <v>182</v>
      </c>
      <c r="H129" s="83">
        <v>0</v>
      </c>
      <c r="I129" s="148">
        <v>0</v>
      </c>
      <c r="J129" s="85">
        <f t="shared" si="20"/>
        <v>0</v>
      </c>
      <c r="K129" s="86"/>
      <c r="L129" s="86"/>
      <c r="M129" s="19"/>
      <c r="N129" s="87"/>
      <c r="O129" s="87"/>
      <c r="P129" s="89">
        <v>0</v>
      </c>
      <c r="Q129" s="90">
        <v>0</v>
      </c>
      <c r="R129" s="151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ht="34.5" customHeight="1" x14ac:dyDescent="0.25">
      <c r="A130" s="79" t="s">
        <v>309</v>
      </c>
      <c r="B130" s="130" t="s">
        <v>71</v>
      </c>
      <c r="C130" s="130" t="s">
        <v>71</v>
      </c>
      <c r="D130" s="127"/>
      <c r="E130" s="93" t="s">
        <v>184</v>
      </c>
      <c r="F130" s="82" t="s">
        <v>185</v>
      </c>
      <c r="G130" s="81" t="s">
        <v>186</v>
      </c>
      <c r="H130" s="83">
        <v>0</v>
      </c>
      <c r="I130" s="148">
        <v>0</v>
      </c>
      <c r="J130" s="85">
        <f t="shared" si="20"/>
        <v>0</v>
      </c>
      <c r="K130" s="86"/>
      <c r="L130" s="86"/>
      <c r="M130" s="19"/>
      <c r="N130" s="87"/>
      <c r="O130" s="87"/>
      <c r="P130" s="89">
        <v>0</v>
      </c>
      <c r="Q130" s="90">
        <v>0</v>
      </c>
      <c r="R130" s="151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s="75" customFormat="1" x14ac:dyDescent="0.2">
      <c r="A131" s="70" t="s">
        <v>310</v>
      </c>
      <c r="B131" s="55"/>
      <c r="C131" s="54"/>
      <c r="D131" s="120"/>
      <c r="E131" s="121"/>
      <c r="F131" s="117" t="s">
        <v>236</v>
      </c>
      <c r="G131" s="55"/>
      <c r="H131" s="72"/>
      <c r="I131" s="147"/>
      <c r="J131" s="74"/>
      <c r="K131" s="99"/>
      <c r="L131" s="99"/>
      <c r="M131" s="100"/>
      <c r="N131" s="101"/>
      <c r="O131" s="101"/>
      <c r="P131" s="103"/>
      <c r="Q131" s="104"/>
      <c r="R131" s="15"/>
    </row>
    <row r="132" spans="1:256" ht="24" customHeight="1" x14ac:dyDescent="0.25">
      <c r="A132" s="79" t="s">
        <v>311</v>
      </c>
      <c r="B132" s="81" t="s">
        <v>71</v>
      </c>
      <c r="C132" s="81" t="s">
        <v>71</v>
      </c>
      <c r="D132" s="127"/>
      <c r="E132" s="93" t="s">
        <v>312</v>
      </c>
      <c r="F132" s="82" t="s">
        <v>313</v>
      </c>
      <c r="G132" s="81" t="s">
        <v>25</v>
      </c>
      <c r="H132" s="83">
        <v>0</v>
      </c>
      <c r="I132" s="148">
        <v>0</v>
      </c>
      <c r="J132" s="85">
        <f t="shared" ref="J132:J133" si="21">I132*H132</f>
        <v>0</v>
      </c>
      <c r="K132" s="86"/>
      <c r="L132" s="86"/>
      <c r="M132" s="19"/>
      <c r="N132" s="87"/>
      <c r="O132" s="87"/>
      <c r="P132" s="89">
        <v>0</v>
      </c>
      <c r="Q132" s="90">
        <v>0</v>
      </c>
      <c r="R132" s="151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ht="20.25" customHeight="1" x14ac:dyDescent="0.25">
      <c r="A133" s="79" t="s">
        <v>314</v>
      </c>
      <c r="B133" s="81" t="s">
        <v>71</v>
      </c>
      <c r="C133" s="81" t="s">
        <v>71</v>
      </c>
      <c r="D133" s="127"/>
      <c r="E133" s="93" t="s">
        <v>315</v>
      </c>
      <c r="F133" s="82" t="s">
        <v>316</v>
      </c>
      <c r="G133" s="81" t="s">
        <v>25</v>
      </c>
      <c r="H133" s="83">
        <v>0</v>
      </c>
      <c r="I133" s="148">
        <v>0</v>
      </c>
      <c r="J133" s="85">
        <f t="shared" si="21"/>
        <v>0</v>
      </c>
      <c r="K133" s="86"/>
      <c r="L133" s="86"/>
      <c r="M133" s="19"/>
      <c r="N133" s="87"/>
      <c r="O133" s="87"/>
      <c r="P133" s="89">
        <v>0</v>
      </c>
      <c r="Q133" s="90">
        <v>0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s="75" customFormat="1" ht="22.5" customHeight="1" x14ac:dyDescent="0.2">
      <c r="A134" s="70" t="s">
        <v>317</v>
      </c>
      <c r="B134" s="55"/>
      <c r="C134" s="54"/>
      <c r="D134" s="120"/>
      <c r="E134" s="121"/>
      <c r="F134" s="117" t="s">
        <v>318</v>
      </c>
      <c r="G134" s="55"/>
      <c r="H134" s="72"/>
      <c r="I134" s="147"/>
      <c r="J134" s="85"/>
      <c r="K134" s="99"/>
      <c r="L134" s="99"/>
      <c r="M134" s="100"/>
      <c r="N134" s="101"/>
      <c r="O134" s="101"/>
      <c r="P134" s="103"/>
      <c r="Q134" s="104"/>
    </row>
    <row r="135" spans="1:256" s="183" customFormat="1" ht="37.5" customHeight="1" x14ac:dyDescent="0.2">
      <c r="A135" s="152" t="s">
        <v>319</v>
      </c>
      <c r="B135" s="153" t="s">
        <v>320</v>
      </c>
      <c r="C135" s="154" t="s">
        <v>320</v>
      </c>
      <c r="D135" s="155"/>
      <c r="E135" s="156"/>
      <c r="F135" s="157" t="s">
        <v>321</v>
      </c>
      <c r="G135" s="153" t="s">
        <v>41</v>
      </c>
      <c r="H135" s="176">
        <v>200</v>
      </c>
      <c r="I135" s="177">
        <f>P135</f>
        <v>114.24119999999999</v>
      </c>
      <c r="J135" s="178">
        <f>I135*H135</f>
        <v>22848.239999999998</v>
      </c>
      <c r="K135" s="179"/>
      <c r="L135" s="179"/>
      <c r="M135" s="180"/>
      <c r="N135" s="181"/>
      <c r="O135" s="181"/>
      <c r="P135" s="182">
        <f>Q135*1.24</f>
        <v>114.24119999999999</v>
      </c>
      <c r="Q135" s="90">
        <v>92.13</v>
      </c>
    </row>
    <row r="136" spans="1:256" s="75" customFormat="1" ht="18.75" customHeight="1" x14ac:dyDescent="0.2">
      <c r="A136" s="70" t="s">
        <v>322</v>
      </c>
      <c r="B136" s="55"/>
      <c r="C136" s="54"/>
      <c r="D136" s="120"/>
      <c r="E136" s="121"/>
      <c r="F136" s="117" t="s">
        <v>188</v>
      </c>
      <c r="G136" s="55"/>
      <c r="H136" s="72"/>
      <c r="I136" s="147"/>
      <c r="J136" s="74"/>
      <c r="K136" s="99"/>
      <c r="L136" s="99"/>
      <c r="M136" s="100"/>
      <c r="N136" s="101"/>
      <c r="O136" s="101"/>
      <c r="P136" s="103"/>
      <c r="Q136" s="104"/>
    </row>
    <row r="137" spans="1:256" ht="20.25" customHeight="1" x14ac:dyDescent="0.25">
      <c r="A137" s="79" t="s">
        <v>323</v>
      </c>
      <c r="B137" s="81">
        <v>73678</v>
      </c>
      <c r="C137" s="130">
        <v>73678</v>
      </c>
      <c r="D137" s="127" t="s">
        <v>86</v>
      </c>
      <c r="E137" s="93" t="s">
        <v>258</v>
      </c>
      <c r="F137" s="82" t="s">
        <v>259</v>
      </c>
      <c r="G137" s="81" t="s">
        <v>41</v>
      </c>
      <c r="H137" s="83">
        <v>0</v>
      </c>
      <c r="I137" s="148">
        <v>0</v>
      </c>
      <c r="J137" s="85">
        <f t="shared" ref="J137:J138" si="22">I137*H137</f>
        <v>0</v>
      </c>
      <c r="K137" s="86"/>
      <c r="L137" s="86"/>
      <c r="M137" s="19"/>
      <c r="N137" s="87"/>
      <c r="O137" s="87"/>
      <c r="P137" s="89">
        <v>0</v>
      </c>
      <c r="Q137" s="90">
        <v>0</v>
      </c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34.5" customHeight="1" x14ac:dyDescent="0.25">
      <c r="A138" s="79" t="s">
        <v>324</v>
      </c>
      <c r="B138" s="81" t="s">
        <v>71</v>
      </c>
      <c r="C138" s="81" t="s">
        <v>71</v>
      </c>
      <c r="D138" s="127"/>
      <c r="E138" s="93" t="s">
        <v>261</v>
      </c>
      <c r="F138" s="82" t="s">
        <v>262</v>
      </c>
      <c r="G138" s="81" t="s">
        <v>25</v>
      </c>
      <c r="H138" s="83">
        <v>0</v>
      </c>
      <c r="I138" s="148">
        <v>0</v>
      </c>
      <c r="J138" s="85">
        <f t="shared" si="22"/>
        <v>0</v>
      </c>
      <c r="K138" s="86"/>
      <c r="L138" s="86"/>
      <c r="M138" s="19"/>
      <c r="N138" s="87"/>
      <c r="O138" s="87"/>
      <c r="P138" s="89">
        <v>0</v>
      </c>
      <c r="Q138" s="90">
        <v>0</v>
      </c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s="75" customFormat="1" ht="33" customHeight="1" x14ac:dyDescent="0.2">
      <c r="A139" s="70" t="s">
        <v>325</v>
      </c>
      <c r="B139" s="55"/>
      <c r="C139" s="54"/>
      <c r="D139" s="120"/>
      <c r="E139" s="121"/>
      <c r="F139" s="117" t="s">
        <v>326</v>
      </c>
      <c r="G139" s="128" t="s">
        <v>196</v>
      </c>
      <c r="H139" s="137">
        <v>0</v>
      </c>
      <c r="I139" s="147">
        <f>SUM(J141:J154)</f>
        <v>0</v>
      </c>
      <c r="J139" s="74">
        <f>H139*I139</f>
        <v>0</v>
      </c>
      <c r="K139" s="99"/>
      <c r="L139" s="99"/>
      <c r="M139" s="100"/>
      <c r="N139" s="101"/>
      <c r="O139" s="101"/>
      <c r="P139" s="103"/>
      <c r="Q139" s="104"/>
    </row>
    <row r="140" spans="1:256" ht="17.25" customHeight="1" x14ac:dyDescent="0.25">
      <c r="A140" s="70" t="s">
        <v>327</v>
      </c>
      <c r="B140" s="55"/>
      <c r="C140" s="54"/>
      <c r="D140" s="120"/>
      <c r="E140" s="121"/>
      <c r="F140" s="117" t="s">
        <v>198</v>
      </c>
      <c r="G140" s="55"/>
      <c r="H140" s="72"/>
      <c r="I140" s="147"/>
      <c r="J140" s="74"/>
      <c r="K140" s="99"/>
      <c r="L140" s="99"/>
      <c r="M140" s="100"/>
      <c r="N140" s="101"/>
      <c r="O140" s="101"/>
      <c r="P140" s="103"/>
      <c r="Q140" s="104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15.75" customHeight="1" x14ac:dyDescent="0.25">
      <c r="A141" s="79" t="s">
        <v>328</v>
      </c>
      <c r="B141" s="81">
        <v>73822</v>
      </c>
      <c r="C141" s="124">
        <v>73822</v>
      </c>
      <c r="D141" s="127" t="s">
        <v>49</v>
      </c>
      <c r="E141" s="93" t="s">
        <v>54</v>
      </c>
      <c r="F141" s="82" t="s">
        <v>55</v>
      </c>
      <c r="G141" s="81" t="s">
        <v>52</v>
      </c>
      <c r="H141" s="83">
        <v>0</v>
      </c>
      <c r="I141" s="84">
        <v>0</v>
      </c>
      <c r="J141" s="85">
        <f>H141*I141</f>
        <v>0</v>
      </c>
      <c r="K141" s="86"/>
      <c r="L141" s="86"/>
      <c r="M141" s="19"/>
      <c r="N141" s="87"/>
      <c r="O141" s="87"/>
      <c r="P141" s="89">
        <f t="shared" ref="P141:P142" si="23">Q141*1.2418</f>
        <v>0</v>
      </c>
      <c r="Q141" s="90">
        <v>0</v>
      </c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1" customHeight="1" x14ac:dyDescent="0.25">
      <c r="A142" s="79" t="s">
        <v>329</v>
      </c>
      <c r="B142" s="81">
        <v>73610</v>
      </c>
      <c r="C142" s="124">
        <v>73610</v>
      </c>
      <c r="D142" s="127" t="s">
        <v>49</v>
      </c>
      <c r="E142" s="93" t="s">
        <v>202</v>
      </c>
      <c r="F142" s="82" t="s">
        <v>203</v>
      </c>
      <c r="G142" s="81" t="s">
        <v>41</v>
      </c>
      <c r="H142" s="83">
        <v>0</v>
      </c>
      <c r="I142" s="84">
        <f>P142</f>
        <v>0</v>
      </c>
      <c r="J142" s="85">
        <f>I142*H142</f>
        <v>0</v>
      </c>
      <c r="K142" s="86"/>
      <c r="L142" s="86"/>
      <c r="M142" s="19"/>
      <c r="N142" s="87"/>
      <c r="O142" s="87"/>
      <c r="P142" s="89">
        <f t="shared" si="23"/>
        <v>0</v>
      </c>
      <c r="Q142" s="90">
        <v>0</v>
      </c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1.75" customHeight="1" x14ac:dyDescent="0.25">
      <c r="A143" s="70" t="s">
        <v>330</v>
      </c>
      <c r="B143" s="55"/>
      <c r="C143" s="54"/>
      <c r="D143" s="120"/>
      <c r="E143" s="121"/>
      <c r="F143" s="117" t="s">
        <v>227</v>
      </c>
      <c r="G143" s="81"/>
      <c r="H143" s="83"/>
      <c r="I143" s="148"/>
      <c r="J143" s="85"/>
      <c r="K143" s="86"/>
      <c r="L143" s="86"/>
      <c r="M143" s="19"/>
      <c r="N143" s="87"/>
      <c r="O143" s="87"/>
      <c r="P143" s="89"/>
      <c r="Q143" s="90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42.75" customHeight="1" x14ac:dyDescent="0.25">
      <c r="A144" s="79" t="s">
        <v>331</v>
      </c>
      <c r="B144" s="81">
        <v>73887</v>
      </c>
      <c r="C144" s="124">
        <v>73887</v>
      </c>
      <c r="D144" s="127" t="s">
        <v>49</v>
      </c>
      <c r="E144" s="93"/>
      <c r="F144" s="82" t="s">
        <v>306</v>
      </c>
      <c r="G144" s="81" t="s">
        <v>41</v>
      </c>
      <c r="H144" s="83">
        <v>0</v>
      </c>
      <c r="I144" s="148">
        <v>0</v>
      </c>
      <c r="J144" s="85">
        <f t="shared" ref="J144:J146" si="24">I144*H144</f>
        <v>0</v>
      </c>
      <c r="K144" s="86"/>
      <c r="L144" s="86"/>
      <c r="M144" s="19"/>
      <c r="N144" s="87"/>
      <c r="O144" s="87"/>
      <c r="P144" s="89">
        <v>0</v>
      </c>
      <c r="Q144" s="90">
        <v>0</v>
      </c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ht="32.25" customHeight="1" x14ac:dyDescent="0.25">
      <c r="A145" s="79" t="s">
        <v>332</v>
      </c>
      <c r="B145" s="81">
        <v>12498</v>
      </c>
      <c r="C145" s="124" t="s">
        <v>71</v>
      </c>
      <c r="D145" s="127"/>
      <c r="E145" s="93" t="s">
        <v>180</v>
      </c>
      <c r="F145" s="82" t="s">
        <v>308</v>
      </c>
      <c r="G145" s="81" t="s">
        <v>182</v>
      </c>
      <c r="H145" s="83">
        <v>0</v>
      </c>
      <c r="I145" s="148">
        <v>0</v>
      </c>
      <c r="J145" s="85">
        <f t="shared" si="24"/>
        <v>0</v>
      </c>
      <c r="K145" s="86"/>
      <c r="L145" s="86"/>
      <c r="M145" s="19"/>
      <c r="N145" s="87"/>
      <c r="O145" s="87"/>
      <c r="P145" s="89">
        <v>0</v>
      </c>
      <c r="Q145" s="90">
        <v>0</v>
      </c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ht="29.25" customHeight="1" x14ac:dyDescent="0.25">
      <c r="A146" s="79" t="s">
        <v>333</v>
      </c>
      <c r="B146" s="81">
        <v>12503</v>
      </c>
      <c r="C146" s="130" t="s">
        <v>71</v>
      </c>
      <c r="D146" s="127"/>
      <c r="E146" s="93" t="s">
        <v>184</v>
      </c>
      <c r="F146" s="82" t="s">
        <v>334</v>
      </c>
      <c r="G146" s="81" t="s">
        <v>186</v>
      </c>
      <c r="H146" s="83">
        <v>0</v>
      </c>
      <c r="I146" s="148">
        <v>0</v>
      </c>
      <c r="J146" s="85">
        <f t="shared" si="24"/>
        <v>0</v>
      </c>
      <c r="K146" s="86"/>
      <c r="L146" s="86"/>
      <c r="M146" s="19"/>
      <c r="N146" s="87"/>
      <c r="O146" s="87"/>
      <c r="P146" s="89">
        <v>0</v>
      </c>
      <c r="Q146" s="90">
        <v>0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1:256" s="75" customFormat="1" ht="20.25" customHeight="1" x14ac:dyDescent="0.2">
      <c r="A147" s="70" t="s">
        <v>335</v>
      </c>
      <c r="B147" s="55"/>
      <c r="C147" s="54"/>
      <c r="D147" s="120"/>
      <c r="E147" s="121"/>
      <c r="F147" s="117" t="s">
        <v>236</v>
      </c>
      <c r="G147" s="55"/>
      <c r="H147" s="72"/>
      <c r="I147" s="147"/>
      <c r="J147" s="74"/>
      <c r="K147" s="99"/>
      <c r="L147" s="99"/>
      <c r="M147" s="100"/>
      <c r="N147" s="101"/>
      <c r="O147" s="101"/>
      <c r="P147" s="103"/>
      <c r="Q147" s="104"/>
    </row>
    <row r="148" spans="1:256" ht="21" customHeight="1" x14ac:dyDescent="0.25">
      <c r="A148" s="79" t="s">
        <v>336</v>
      </c>
      <c r="B148" s="81" t="s">
        <v>71</v>
      </c>
      <c r="C148" s="81" t="s">
        <v>71</v>
      </c>
      <c r="D148" s="127"/>
      <c r="E148" s="93" t="s">
        <v>312</v>
      </c>
      <c r="F148" s="82" t="s">
        <v>313</v>
      </c>
      <c r="G148" s="81" t="s">
        <v>25</v>
      </c>
      <c r="H148" s="83">
        <v>0</v>
      </c>
      <c r="I148" s="148">
        <v>0</v>
      </c>
      <c r="J148" s="85">
        <f t="shared" ref="J148:J149" si="25">I148*H148</f>
        <v>0</v>
      </c>
      <c r="K148" s="86"/>
      <c r="L148" s="86"/>
      <c r="M148" s="19"/>
      <c r="N148" s="87"/>
      <c r="O148" s="87"/>
      <c r="P148" s="89">
        <v>0</v>
      </c>
      <c r="Q148" s="90">
        <v>0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1:256" ht="20.25" customHeight="1" x14ac:dyDescent="0.25">
      <c r="A149" s="79" t="s">
        <v>337</v>
      </c>
      <c r="B149" s="81" t="s">
        <v>71</v>
      </c>
      <c r="C149" s="81" t="s">
        <v>71</v>
      </c>
      <c r="D149" s="127"/>
      <c r="E149" s="93" t="s">
        <v>315</v>
      </c>
      <c r="F149" s="82" t="s">
        <v>316</v>
      </c>
      <c r="G149" s="81" t="s">
        <v>25</v>
      </c>
      <c r="H149" s="83">
        <v>0</v>
      </c>
      <c r="I149" s="148">
        <v>0</v>
      </c>
      <c r="J149" s="85">
        <f t="shared" si="25"/>
        <v>0</v>
      </c>
      <c r="K149" s="86"/>
      <c r="L149" s="86"/>
      <c r="M149" s="19"/>
      <c r="N149" s="87"/>
      <c r="O149" s="87"/>
      <c r="P149" s="89">
        <v>0</v>
      </c>
      <c r="Q149" s="90">
        <v>0</v>
      </c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1:256" s="75" customFormat="1" ht="16.5" customHeight="1" x14ac:dyDescent="0.2">
      <c r="A150" s="70" t="s">
        <v>338</v>
      </c>
      <c r="B150" s="55"/>
      <c r="C150" s="54"/>
      <c r="D150" s="120"/>
      <c r="E150" s="121"/>
      <c r="F150" s="117" t="s">
        <v>168</v>
      </c>
      <c r="G150" s="55"/>
      <c r="H150" s="72"/>
      <c r="I150" s="147"/>
      <c r="J150" s="85"/>
      <c r="K150" s="99"/>
      <c r="L150" s="99"/>
      <c r="M150" s="100"/>
      <c r="N150" s="101"/>
      <c r="O150" s="101"/>
      <c r="P150" s="89"/>
      <c r="Q150" s="104"/>
    </row>
    <row r="151" spans="1:256" ht="33" customHeight="1" x14ac:dyDescent="0.25">
      <c r="A151" s="79" t="s">
        <v>339</v>
      </c>
      <c r="B151" s="81">
        <v>7694</v>
      </c>
      <c r="C151" s="124">
        <v>7694</v>
      </c>
      <c r="D151" s="127"/>
      <c r="E151" s="93"/>
      <c r="F151" s="82" t="s">
        <v>340</v>
      </c>
      <c r="G151" s="81" t="s">
        <v>41</v>
      </c>
      <c r="H151" s="83">
        <v>0</v>
      </c>
      <c r="I151" s="148">
        <v>0</v>
      </c>
      <c r="J151" s="85">
        <f>I151*H151</f>
        <v>0</v>
      </c>
      <c r="K151" s="86"/>
      <c r="L151" s="86"/>
      <c r="M151" s="19"/>
      <c r="N151" s="87"/>
      <c r="O151" s="87"/>
      <c r="P151" s="89">
        <v>0</v>
      </c>
      <c r="Q151" s="90">
        <v>0</v>
      </c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s="75" customFormat="1" ht="22.5" customHeight="1" x14ac:dyDescent="0.2">
      <c r="A152" s="70" t="s">
        <v>341</v>
      </c>
      <c r="B152" s="55"/>
      <c r="C152" s="54"/>
      <c r="D152" s="120"/>
      <c r="E152" s="121"/>
      <c r="F152" s="117" t="s">
        <v>188</v>
      </c>
      <c r="G152" s="55"/>
      <c r="H152" s="72"/>
      <c r="I152" s="147"/>
      <c r="J152" s="74"/>
      <c r="K152" s="99"/>
      <c r="L152" s="99"/>
      <c r="M152" s="100"/>
      <c r="N152" s="101"/>
      <c r="O152" s="101"/>
      <c r="P152" s="103"/>
      <c r="Q152" s="104"/>
    </row>
    <row r="153" spans="1:256" ht="23.25" customHeight="1" x14ac:dyDescent="0.25">
      <c r="A153" s="79" t="s">
        <v>342</v>
      </c>
      <c r="B153" s="81">
        <v>73678</v>
      </c>
      <c r="C153" s="130">
        <v>73678</v>
      </c>
      <c r="D153" s="127" t="s">
        <v>86</v>
      </c>
      <c r="E153" s="93" t="s">
        <v>258</v>
      </c>
      <c r="F153" s="82" t="s">
        <v>259</v>
      </c>
      <c r="G153" s="81" t="s">
        <v>41</v>
      </c>
      <c r="H153" s="83">
        <v>0</v>
      </c>
      <c r="I153" s="148">
        <v>0</v>
      </c>
      <c r="J153" s="85">
        <f t="shared" ref="J153:J154" si="26">I153*H153</f>
        <v>0</v>
      </c>
      <c r="K153" s="86"/>
      <c r="L153" s="86"/>
      <c r="M153" s="19"/>
      <c r="N153" s="87"/>
      <c r="O153" s="87"/>
      <c r="P153" s="89">
        <v>0</v>
      </c>
      <c r="Q153" s="90">
        <v>0</v>
      </c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ht="33" customHeight="1" x14ac:dyDescent="0.25">
      <c r="A154" s="79" t="s">
        <v>343</v>
      </c>
      <c r="B154" s="81" t="s">
        <v>71</v>
      </c>
      <c r="C154" s="81" t="s">
        <v>71</v>
      </c>
      <c r="D154" s="127"/>
      <c r="E154" s="93" t="s">
        <v>261</v>
      </c>
      <c r="F154" s="82" t="s">
        <v>262</v>
      </c>
      <c r="G154" s="81" t="s">
        <v>25</v>
      </c>
      <c r="H154" s="83">
        <v>0</v>
      </c>
      <c r="I154" s="148">
        <v>0</v>
      </c>
      <c r="J154" s="85">
        <f t="shared" si="26"/>
        <v>0</v>
      </c>
      <c r="K154" s="86"/>
      <c r="L154" s="86"/>
      <c r="M154" s="19"/>
      <c r="N154" s="87"/>
      <c r="O154" s="87"/>
      <c r="P154" s="89">
        <v>0</v>
      </c>
      <c r="Q154" s="90">
        <v>0</v>
      </c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</row>
    <row r="155" spans="1:256" ht="15" x14ac:dyDescent="0.25">
      <c r="A155" s="108"/>
      <c r="B155" s="111"/>
      <c r="C155" s="111"/>
      <c r="D155" s="141"/>
      <c r="E155" s="142"/>
      <c r="F155" s="132"/>
      <c r="G155" s="111"/>
      <c r="H155" s="114"/>
      <c r="I155" s="174"/>
      <c r="J155" s="116"/>
      <c r="K155" s="86"/>
      <c r="L155" s="86"/>
      <c r="M155" s="19"/>
      <c r="N155" s="87"/>
      <c r="O155" s="87"/>
      <c r="P155" s="89"/>
      <c r="Q155" s="90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1:256" ht="31.5" customHeight="1" x14ac:dyDescent="0.25">
      <c r="A156" s="70" t="s">
        <v>344</v>
      </c>
      <c r="B156" s="55"/>
      <c r="C156" s="54"/>
      <c r="D156" s="120"/>
      <c r="E156" s="121"/>
      <c r="F156" s="117" t="s">
        <v>345</v>
      </c>
      <c r="G156" s="55" t="s">
        <v>25</v>
      </c>
      <c r="H156" s="72">
        <v>1</v>
      </c>
      <c r="I156" s="73">
        <f>SUM(J158:J185)</f>
        <v>919.99</v>
      </c>
      <c r="J156" s="138">
        <f>H156*I156</f>
        <v>919.99</v>
      </c>
      <c r="K156" s="86"/>
      <c r="L156" s="86"/>
      <c r="M156" s="19"/>
      <c r="N156" s="94"/>
      <c r="O156" s="94"/>
      <c r="P156" s="50"/>
      <c r="Q156" s="51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</row>
    <row r="157" spans="1:256" s="75" customFormat="1" ht="21" customHeight="1" x14ac:dyDescent="0.2">
      <c r="A157" s="70" t="s">
        <v>346</v>
      </c>
      <c r="B157" s="55"/>
      <c r="C157" s="54"/>
      <c r="D157" s="120"/>
      <c r="E157" s="121"/>
      <c r="F157" s="117" t="s">
        <v>47</v>
      </c>
      <c r="G157" s="55"/>
      <c r="H157" s="72"/>
      <c r="I157" s="147"/>
      <c r="J157" s="74"/>
      <c r="K157" s="99"/>
      <c r="L157" s="99"/>
      <c r="M157" s="100"/>
      <c r="N157" s="101"/>
      <c r="O157" s="101"/>
      <c r="P157" s="184"/>
      <c r="Q157" s="123"/>
    </row>
    <row r="158" spans="1:256" ht="24" customHeight="1" x14ac:dyDescent="0.25">
      <c r="A158" s="79" t="s">
        <v>347</v>
      </c>
      <c r="B158" s="81">
        <v>73822</v>
      </c>
      <c r="C158" s="124">
        <v>73822</v>
      </c>
      <c r="D158" s="127" t="s">
        <v>49</v>
      </c>
      <c r="E158" s="93" t="s">
        <v>54</v>
      </c>
      <c r="F158" s="82" t="s">
        <v>200</v>
      </c>
      <c r="G158" s="81" t="s">
        <v>52</v>
      </c>
      <c r="H158" s="83">
        <v>0</v>
      </c>
      <c r="I158" s="84">
        <v>0</v>
      </c>
      <c r="J158" s="85">
        <f t="shared" ref="J158:J159" si="27">H158*I158</f>
        <v>0</v>
      </c>
      <c r="K158" s="86"/>
      <c r="L158" s="86"/>
      <c r="M158" s="19"/>
      <c r="N158" s="87"/>
      <c r="O158" s="87"/>
      <c r="P158" s="89">
        <f t="shared" ref="P158:P159" si="28">Q158*1.24</f>
        <v>0</v>
      </c>
      <c r="Q158" s="90">
        <v>0</v>
      </c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</row>
    <row r="159" spans="1:256" ht="36.75" customHeight="1" x14ac:dyDescent="0.25">
      <c r="A159" s="79" t="s">
        <v>348</v>
      </c>
      <c r="B159" s="81">
        <v>73992</v>
      </c>
      <c r="C159" s="124">
        <v>73992</v>
      </c>
      <c r="D159" s="125" t="s">
        <v>49</v>
      </c>
      <c r="E159" s="93" t="s">
        <v>50</v>
      </c>
      <c r="F159" s="82" t="s">
        <v>349</v>
      </c>
      <c r="G159" s="81" t="s">
        <v>52</v>
      </c>
      <c r="H159" s="83">
        <v>0</v>
      </c>
      <c r="I159" s="84">
        <v>0</v>
      </c>
      <c r="J159" s="85">
        <f t="shared" si="27"/>
        <v>0</v>
      </c>
      <c r="K159" s="86"/>
      <c r="L159" s="86"/>
      <c r="M159" s="19"/>
      <c r="N159" s="87"/>
      <c r="O159" s="87"/>
      <c r="P159" s="89">
        <f t="shared" si="28"/>
        <v>0</v>
      </c>
      <c r="Q159" s="90">
        <v>0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1:256" s="75" customFormat="1" ht="22.5" customHeight="1" x14ac:dyDescent="0.2">
      <c r="A160" s="70" t="s">
        <v>350</v>
      </c>
      <c r="B160" s="55"/>
      <c r="C160" s="54"/>
      <c r="D160" s="120"/>
      <c r="E160" s="121"/>
      <c r="F160" s="117" t="s">
        <v>57</v>
      </c>
      <c r="G160" s="55"/>
      <c r="H160" s="72"/>
      <c r="I160" s="147"/>
      <c r="J160" s="74"/>
      <c r="K160" s="99"/>
      <c r="L160" s="99"/>
      <c r="M160" s="100"/>
      <c r="N160" s="101"/>
      <c r="O160" s="101"/>
      <c r="P160" s="103"/>
      <c r="Q160" s="104"/>
    </row>
    <row r="161" spans="1:256" ht="43.5" customHeight="1" x14ac:dyDescent="0.25">
      <c r="A161" s="79" t="s">
        <v>351</v>
      </c>
      <c r="B161" s="81">
        <v>74100</v>
      </c>
      <c r="C161" s="124">
        <v>74100</v>
      </c>
      <c r="D161" s="127" t="s">
        <v>49</v>
      </c>
      <c r="E161" s="93" t="s">
        <v>60</v>
      </c>
      <c r="F161" s="82" t="s">
        <v>61</v>
      </c>
      <c r="G161" s="81" t="s">
        <v>52</v>
      </c>
      <c r="H161" s="83">
        <v>0</v>
      </c>
      <c r="I161" s="148">
        <v>0</v>
      </c>
      <c r="J161" s="85">
        <f t="shared" ref="J161:J162" si="29">I161*H161</f>
        <v>0</v>
      </c>
      <c r="K161" s="86"/>
      <c r="L161" s="86"/>
      <c r="M161" s="19"/>
      <c r="N161" s="87"/>
      <c r="O161" s="87"/>
      <c r="P161" s="89">
        <v>0</v>
      </c>
      <c r="Q161" s="90">
        <v>0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</row>
    <row r="162" spans="1:256" ht="48" customHeight="1" x14ac:dyDescent="0.25">
      <c r="A162" s="79" t="s">
        <v>352</v>
      </c>
      <c r="B162" s="81" t="s">
        <v>63</v>
      </c>
      <c r="C162" s="81" t="s">
        <v>63</v>
      </c>
      <c r="D162" s="127"/>
      <c r="E162" s="93" t="s">
        <v>64</v>
      </c>
      <c r="F162" s="82" t="s">
        <v>353</v>
      </c>
      <c r="G162" s="81" t="s">
        <v>41</v>
      </c>
      <c r="H162" s="83">
        <v>0</v>
      </c>
      <c r="I162" s="148">
        <v>0</v>
      </c>
      <c r="J162" s="85">
        <f t="shared" si="29"/>
        <v>0</v>
      </c>
      <c r="K162" s="86"/>
      <c r="L162" s="86"/>
      <c r="M162" s="19"/>
      <c r="N162" s="87"/>
      <c r="O162" s="87"/>
      <c r="P162" s="89">
        <f>Q162*1.24</f>
        <v>0</v>
      </c>
      <c r="Q162" s="90">
        <v>0</v>
      </c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1:256" s="75" customFormat="1" ht="22.5" customHeight="1" x14ac:dyDescent="0.2">
      <c r="A163" s="70" t="s">
        <v>354</v>
      </c>
      <c r="B163" s="55"/>
      <c r="C163" s="54"/>
      <c r="D163" s="120"/>
      <c r="E163" s="121"/>
      <c r="F163" s="117" t="s">
        <v>355</v>
      </c>
      <c r="G163" s="55"/>
      <c r="H163" s="72"/>
      <c r="I163" s="147"/>
      <c r="J163" s="74"/>
      <c r="K163" s="99"/>
      <c r="L163" s="99"/>
      <c r="M163" s="100"/>
      <c r="N163" s="101"/>
      <c r="O163" s="101"/>
      <c r="P163" s="103"/>
      <c r="Q163" s="104"/>
    </row>
    <row r="164" spans="1:256" s="75" customFormat="1" ht="19.5" customHeight="1" x14ac:dyDescent="0.2">
      <c r="A164" s="70" t="s">
        <v>356</v>
      </c>
      <c r="B164" s="55"/>
      <c r="C164" s="54"/>
      <c r="D164" s="120"/>
      <c r="E164" s="121"/>
      <c r="F164" s="117" t="s">
        <v>357</v>
      </c>
      <c r="G164" s="55"/>
      <c r="H164" s="72"/>
      <c r="I164" s="147"/>
      <c r="J164" s="74"/>
      <c r="K164" s="99"/>
      <c r="L164" s="99"/>
      <c r="M164" s="100"/>
      <c r="N164" s="101"/>
      <c r="O164" s="101"/>
      <c r="P164" s="103"/>
      <c r="Q164" s="104"/>
    </row>
    <row r="165" spans="1:256" ht="32.25" customHeight="1" x14ac:dyDescent="0.25">
      <c r="A165" s="79" t="s">
        <v>358</v>
      </c>
      <c r="B165" s="81">
        <v>78018</v>
      </c>
      <c r="C165" s="124">
        <v>78018</v>
      </c>
      <c r="D165" s="127" t="s">
        <v>49</v>
      </c>
      <c r="E165" s="93" t="s">
        <v>81</v>
      </c>
      <c r="F165" s="82" t="s">
        <v>359</v>
      </c>
      <c r="G165" s="81" t="s">
        <v>83</v>
      </c>
      <c r="H165" s="83">
        <v>0</v>
      </c>
      <c r="I165" s="84">
        <v>0</v>
      </c>
      <c r="J165" s="85">
        <f t="shared" ref="J165:J167" si="30">H165*I165</f>
        <v>0</v>
      </c>
      <c r="K165" s="86"/>
      <c r="L165" s="86"/>
      <c r="M165" s="19"/>
      <c r="N165" s="87"/>
      <c r="O165" s="87"/>
      <c r="P165" s="89">
        <f>Q165*1.24</f>
        <v>0</v>
      </c>
      <c r="Q165" s="90">
        <v>0</v>
      </c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</row>
    <row r="166" spans="1:256" ht="33" customHeight="1" x14ac:dyDescent="0.25">
      <c r="A166" s="79" t="s">
        <v>360</v>
      </c>
      <c r="B166" s="81">
        <v>72920</v>
      </c>
      <c r="C166" s="124" t="s">
        <v>85</v>
      </c>
      <c r="D166" s="127" t="s">
        <v>86</v>
      </c>
      <c r="E166" s="93" t="s">
        <v>87</v>
      </c>
      <c r="F166" s="126" t="s">
        <v>88</v>
      </c>
      <c r="G166" s="81" t="s">
        <v>83</v>
      </c>
      <c r="H166" s="83">
        <v>0</v>
      </c>
      <c r="I166" s="84">
        <v>0</v>
      </c>
      <c r="J166" s="85">
        <f t="shared" si="30"/>
        <v>0</v>
      </c>
      <c r="K166" s="86"/>
      <c r="L166" s="86"/>
      <c r="M166" s="19"/>
      <c r="N166" s="87"/>
      <c r="O166" s="87"/>
      <c r="P166" s="89">
        <v>0</v>
      </c>
      <c r="Q166" s="90">
        <v>0</v>
      </c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</row>
    <row r="167" spans="1:256" ht="14.25" customHeight="1" x14ac:dyDescent="0.25">
      <c r="A167" s="79" t="s">
        <v>361</v>
      </c>
      <c r="B167" s="81">
        <v>79483</v>
      </c>
      <c r="C167" s="81">
        <v>79483</v>
      </c>
      <c r="D167" s="127"/>
      <c r="E167" s="93" t="s">
        <v>90</v>
      </c>
      <c r="F167" s="82" t="s">
        <v>362</v>
      </c>
      <c r="G167" s="81" t="s">
        <v>83</v>
      </c>
      <c r="H167" s="83">
        <v>0</v>
      </c>
      <c r="I167" s="84">
        <v>0</v>
      </c>
      <c r="J167" s="85">
        <f t="shared" si="30"/>
        <v>0</v>
      </c>
      <c r="K167" s="86"/>
      <c r="L167" s="86"/>
      <c r="M167" s="19"/>
      <c r="N167" s="87"/>
      <c r="O167" s="87"/>
      <c r="P167" s="89">
        <f>Q167*1.24</f>
        <v>0</v>
      </c>
      <c r="Q167" s="90">
        <v>0</v>
      </c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</row>
    <row r="168" spans="1:256" ht="33" customHeight="1" x14ac:dyDescent="0.25">
      <c r="A168" s="79" t="s">
        <v>363</v>
      </c>
      <c r="B168" s="81">
        <v>73982</v>
      </c>
      <c r="C168" s="124">
        <v>73982</v>
      </c>
      <c r="D168" s="127" t="s">
        <v>49</v>
      </c>
      <c r="E168" s="93" t="s">
        <v>364</v>
      </c>
      <c r="F168" s="82" t="s">
        <v>365</v>
      </c>
      <c r="G168" s="81" t="s">
        <v>52</v>
      </c>
      <c r="H168" s="83">
        <v>0</v>
      </c>
      <c r="I168" s="148">
        <v>0</v>
      </c>
      <c r="J168" s="85">
        <f>I168*H168</f>
        <v>0</v>
      </c>
      <c r="K168" s="86"/>
      <c r="L168" s="86"/>
      <c r="M168" s="19"/>
      <c r="N168" s="87"/>
      <c r="O168" s="87"/>
      <c r="P168" s="89">
        <v>0</v>
      </c>
      <c r="Q168" s="90">
        <v>0</v>
      </c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1:256" s="75" customFormat="1" x14ac:dyDescent="0.2">
      <c r="A169" s="70" t="s">
        <v>366</v>
      </c>
      <c r="B169" s="55"/>
      <c r="C169" s="54"/>
      <c r="D169" s="120"/>
      <c r="E169" s="121"/>
      <c r="F169" s="117" t="s">
        <v>367</v>
      </c>
      <c r="G169" s="55"/>
      <c r="H169" s="72"/>
      <c r="I169" s="147"/>
      <c r="J169" s="74"/>
      <c r="K169" s="99"/>
      <c r="L169" s="99"/>
      <c r="M169" s="100"/>
      <c r="N169" s="101"/>
      <c r="O169" s="101"/>
      <c r="P169" s="103"/>
      <c r="Q169" s="104"/>
    </row>
    <row r="170" spans="1:256" ht="42" customHeight="1" x14ac:dyDescent="0.25">
      <c r="A170" s="79" t="s">
        <v>368</v>
      </c>
      <c r="B170" s="81">
        <v>74077</v>
      </c>
      <c r="C170" s="130">
        <v>74077</v>
      </c>
      <c r="D170" s="127" t="s">
        <v>77</v>
      </c>
      <c r="E170" s="93" t="s">
        <v>78</v>
      </c>
      <c r="F170" s="82" t="s">
        <v>369</v>
      </c>
      <c r="G170" s="81" t="s">
        <v>52</v>
      </c>
      <c r="H170" s="83">
        <v>0</v>
      </c>
      <c r="I170" s="84">
        <v>0</v>
      </c>
      <c r="J170" s="85">
        <f t="shared" ref="J170:J173" si="31">I170*H170</f>
        <v>0</v>
      </c>
      <c r="K170" s="86"/>
      <c r="L170" s="86"/>
      <c r="M170" s="19"/>
      <c r="N170" s="87"/>
      <c r="O170" s="87"/>
      <c r="P170" s="89">
        <f t="shared" ref="P170:P172" si="32">Q170*1.24</f>
        <v>0</v>
      </c>
      <c r="Q170" s="90">
        <v>0</v>
      </c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</row>
    <row r="171" spans="1:256" ht="25.5" customHeight="1" x14ac:dyDescent="0.25">
      <c r="A171" s="79" t="s">
        <v>370</v>
      </c>
      <c r="B171" s="124">
        <v>6122</v>
      </c>
      <c r="C171" s="124">
        <v>6122</v>
      </c>
      <c r="D171" s="127" t="s">
        <v>49</v>
      </c>
      <c r="E171" s="93" t="s">
        <v>96</v>
      </c>
      <c r="F171" s="82" t="s">
        <v>371</v>
      </c>
      <c r="G171" s="81" t="s">
        <v>83</v>
      </c>
      <c r="H171" s="83">
        <v>0</v>
      </c>
      <c r="I171" s="148">
        <v>0</v>
      </c>
      <c r="J171" s="85">
        <f t="shared" si="31"/>
        <v>0</v>
      </c>
      <c r="K171" s="86"/>
      <c r="L171" s="86"/>
      <c r="M171" s="19"/>
      <c r="N171" s="87"/>
      <c r="O171" s="87"/>
      <c r="P171" s="89">
        <f t="shared" si="32"/>
        <v>0</v>
      </c>
      <c r="Q171" s="90">
        <v>0</v>
      </c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1:256" ht="45" customHeight="1" x14ac:dyDescent="0.25">
      <c r="A172" s="79" t="s">
        <v>372</v>
      </c>
      <c r="B172" s="81">
        <v>73633</v>
      </c>
      <c r="C172" s="124">
        <v>73633</v>
      </c>
      <c r="D172" s="127" t="s">
        <v>49</v>
      </c>
      <c r="E172" s="93" t="s">
        <v>373</v>
      </c>
      <c r="F172" s="82" t="s">
        <v>374</v>
      </c>
      <c r="G172" s="81" t="s">
        <v>52</v>
      </c>
      <c r="H172" s="83">
        <v>0</v>
      </c>
      <c r="I172" s="148">
        <v>0</v>
      </c>
      <c r="J172" s="85">
        <f t="shared" si="31"/>
        <v>0</v>
      </c>
      <c r="K172" s="86"/>
      <c r="L172" s="86"/>
      <c r="M172" s="19"/>
      <c r="N172" s="87"/>
      <c r="O172" s="87"/>
      <c r="P172" s="89">
        <f t="shared" si="32"/>
        <v>0</v>
      </c>
      <c r="Q172" s="90">
        <v>0</v>
      </c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</row>
    <row r="173" spans="1:256" ht="52.5" customHeight="1" x14ac:dyDescent="0.25">
      <c r="A173" s="79" t="s">
        <v>375</v>
      </c>
      <c r="B173" s="81">
        <v>26313</v>
      </c>
      <c r="C173" s="130">
        <v>73933</v>
      </c>
      <c r="D173" s="127" t="s">
        <v>49</v>
      </c>
      <c r="E173" s="93" t="s">
        <v>376</v>
      </c>
      <c r="F173" s="82" t="s">
        <v>377</v>
      </c>
      <c r="G173" s="81" t="s">
        <v>52</v>
      </c>
      <c r="H173" s="83">
        <v>0</v>
      </c>
      <c r="I173" s="148">
        <v>0</v>
      </c>
      <c r="J173" s="85">
        <f t="shared" si="31"/>
        <v>0</v>
      </c>
      <c r="K173" s="86"/>
      <c r="L173" s="86"/>
      <c r="M173" s="19"/>
      <c r="N173" s="87"/>
      <c r="O173" s="87"/>
      <c r="P173" s="89">
        <v>0</v>
      </c>
      <c r="Q173" s="90">
        <v>0</v>
      </c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</row>
    <row r="174" spans="1:256" ht="21" customHeight="1" x14ac:dyDescent="0.25">
      <c r="A174" s="79" t="s">
        <v>378</v>
      </c>
      <c r="B174" s="81">
        <v>5975</v>
      </c>
      <c r="C174" s="130">
        <v>73928</v>
      </c>
      <c r="D174" s="127" t="s">
        <v>99</v>
      </c>
      <c r="E174" s="93" t="s">
        <v>100</v>
      </c>
      <c r="F174" s="126" t="s">
        <v>101</v>
      </c>
      <c r="G174" s="81" t="s">
        <v>52</v>
      </c>
      <c r="H174" s="83">
        <v>0</v>
      </c>
      <c r="I174" s="84">
        <v>0</v>
      </c>
      <c r="J174" s="85">
        <f t="shared" ref="J174:J175" si="33">H174*I174</f>
        <v>0</v>
      </c>
      <c r="K174" s="86"/>
      <c r="L174" s="86"/>
      <c r="M174" s="19"/>
      <c r="N174" s="87"/>
      <c r="O174" s="87"/>
      <c r="P174" s="89">
        <v>0</v>
      </c>
      <c r="Q174" s="90">
        <v>0</v>
      </c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1:256" ht="21.75" customHeight="1" x14ac:dyDescent="0.25">
      <c r="A175" s="79" t="s">
        <v>379</v>
      </c>
      <c r="B175" s="81">
        <v>73927</v>
      </c>
      <c r="C175" s="130">
        <v>73927</v>
      </c>
      <c r="D175" s="127" t="s">
        <v>49</v>
      </c>
      <c r="E175" s="93" t="s">
        <v>103</v>
      </c>
      <c r="F175" s="82" t="s">
        <v>104</v>
      </c>
      <c r="G175" s="81" t="s">
        <v>52</v>
      </c>
      <c r="H175" s="83">
        <v>0</v>
      </c>
      <c r="I175" s="84">
        <v>0</v>
      </c>
      <c r="J175" s="85">
        <f t="shared" si="33"/>
        <v>0</v>
      </c>
      <c r="K175" s="86"/>
      <c r="L175" s="86"/>
      <c r="M175" s="19"/>
      <c r="N175" s="87"/>
      <c r="O175" s="87"/>
      <c r="P175" s="89">
        <v>0</v>
      </c>
      <c r="Q175" s="90">
        <v>0</v>
      </c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</row>
    <row r="176" spans="1:256" ht="44.25" customHeight="1" x14ac:dyDescent="0.25">
      <c r="A176" s="79" t="s">
        <v>380</v>
      </c>
      <c r="B176" s="130" t="s">
        <v>71</v>
      </c>
      <c r="C176" s="130" t="s">
        <v>71</v>
      </c>
      <c r="D176" s="127"/>
      <c r="E176" s="93" t="s">
        <v>381</v>
      </c>
      <c r="F176" s="82" t="s">
        <v>382</v>
      </c>
      <c r="G176" s="81" t="s">
        <v>52</v>
      </c>
      <c r="H176" s="83">
        <v>0</v>
      </c>
      <c r="I176" s="148">
        <v>0</v>
      </c>
      <c r="J176" s="85">
        <f t="shared" ref="J176:J179" si="34">I176*H176</f>
        <v>0</v>
      </c>
      <c r="K176" s="86"/>
      <c r="L176" s="86"/>
      <c r="M176" s="19"/>
      <c r="N176" s="87"/>
      <c r="O176" s="87"/>
      <c r="P176" s="89">
        <v>0</v>
      </c>
      <c r="Q176" s="90">
        <v>0</v>
      </c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</row>
    <row r="177" spans="1:256" ht="32.25" customHeight="1" x14ac:dyDescent="0.25">
      <c r="A177" s="79" t="s">
        <v>383</v>
      </c>
      <c r="B177" s="81" t="s">
        <v>71</v>
      </c>
      <c r="C177" s="81" t="s">
        <v>71</v>
      </c>
      <c r="D177" s="127"/>
      <c r="E177" s="93" t="s">
        <v>384</v>
      </c>
      <c r="F177" s="82" t="s">
        <v>385</v>
      </c>
      <c r="G177" s="81" t="s">
        <v>52</v>
      </c>
      <c r="H177" s="83">
        <v>0</v>
      </c>
      <c r="I177" s="148">
        <f>P177</f>
        <v>0</v>
      </c>
      <c r="J177" s="85">
        <f t="shared" si="34"/>
        <v>0</v>
      </c>
      <c r="K177" s="86"/>
      <c r="L177" s="86"/>
      <c r="M177" s="19"/>
      <c r="N177" s="87"/>
      <c r="O177" s="87"/>
      <c r="P177" s="89">
        <v>0</v>
      </c>
      <c r="Q177" s="90">
        <v>0</v>
      </c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1:256" ht="32.25" customHeight="1" x14ac:dyDescent="0.25">
      <c r="A178" s="79" t="s">
        <v>386</v>
      </c>
      <c r="B178" s="81">
        <v>73750</v>
      </c>
      <c r="C178" s="124">
        <v>73750</v>
      </c>
      <c r="D178" s="127" t="s">
        <v>49</v>
      </c>
      <c r="E178" s="93" t="s">
        <v>387</v>
      </c>
      <c r="F178" s="82" t="s">
        <v>388</v>
      </c>
      <c r="G178" s="81" t="s">
        <v>52</v>
      </c>
      <c r="H178" s="83">
        <v>0</v>
      </c>
      <c r="I178" s="148">
        <v>0</v>
      </c>
      <c r="J178" s="85">
        <f t="shared" si="34"/>
        <v>0</v>
      </c>
      <c r="K178" s="86"/>
      <c r="L178" s="86"/>
      <c r="M178" s="19"/>
      <c r="N178" s="87"/>
      <c r="O178" s="87"/>
      <c r="P178" s="89">
        <v>0</v>
      </c>
      <c r="Q178" s="90">
        <v>0</v>
      </c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1:256" ht="35.25" customHeight="1" x14ac:dyDescent="0.25">
      <c r="A179" s="79" t="s">
        <v>389</v>
      </c>
      <c r="B179" s="81" t="s">
        <v>71</v>
      </c>
      <c r="C179" s="124" t="s">
        <v>71</v>
      </c>
      <c r="D179" s="127"/>
      <c r="E179" s="93" t="s">
        <v>113</v>
      </c>
      <c r="F179" s="82" t="s">
        <v>114</v>
      </c>
      <c r="G179" s="81" t="s">
        <v>25</v>
      </c>
      <c r="H179" s="83">
        <v>0</v>
      </c>
      <c r="I179" s="148">
        <v>0</v>
      </c>
      <c r="J179" s="85">
        <f t="shared" si="34"/>
        <v>0</v>
      </c>
      <c r="K179" s="86"/>
      <c r="L179" s="86"/>
      <c r="M179" s="19"/>
      <c r="N179" s="87"/>
      <c r="O179" s="87"/>
      <c r="P179" s="89">
        <v>0</v>
      </c>
      <c r="Q179" s="90">
        <v>0</v>
      </c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1:256" s="75" customFormat="1" ht="24" customHeight="1" x14ac:dyDescent="0.2">
      <c r="A180" s="70" t="s">
        <v>390</v>
      </c>
      <c r="B180" s="55"/>
      <c r="C180" s="54"/>
      <c r="D180" s="120"/>
      <c r="E180" s="121"/>
      <c r="F180" s="117" t="s">
        <v>168</v>
      </c>
      <c r="G180" s="55"/>
      <c r="H180" s="72"/>
      <c r="I180" s="147"/>
      <c r="J180" s="74"/>
      <c r="K180" s="99"/>
      <c r="L180" s="99"/>
      <c r="M180" s="100"/>
      <c r="N180" s="101"/>
      <c r="O180" s="101"/>
      <c r="P180" s="103"/>
      <c r="Q180" s="104"/>
    </row>
    <row r="181" spans="1:256" ht="35.25" customHeight="1" x14ac:dyDescent="0.25">
      <c r="A181" s="79" t="s">
        <v>391</v>
      </c>
      <c r="B181" s="81" t="s">
        <v>71</v>
      </c>
      <c r="C181" s="81" t="s">
        <v>71</v>
      </c>
      <c r="D181" s="127"/>
      <c r="E181" s="93" t="s">
        <v>392</v>
      </c>
      <c r="F181" s="82" t="s">
        <v>393</v>
      </c>
      <c r="G181" s="81" t="s">
        <v>25</v>
      </c>
      <c r="H181" s="83">
        <v>1</v>
      </c>
      <c r="I181" s="148">
        <v>819.97</v>
      </c>
      <c r="J181" s="85">
        <f>I181*H181</f>
        <v>819.97</v>
      </c>
      <c r="K181" s="86"/>
      <c r="L181" s="86"/>
      <c r="M181" s="19"/>
      <c r="N181" s="87"/>
      <c r="O181" s="87"/>
      <c r="P181" s="89">
        <v>1112.4287999999999</v>
      </c>
      <c r="Q181" s="90">
        <v>661.27</v>
      </c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2" spans="1:256" s="75" customFormat="1" ht="21.75" customHeight="1" x14ac:dyDescent="0.2">
      <c r="A182" s="70" t="s">
        <v>394</v>
      </c>
      <c r="B182" s="55"/>
      <c r="C182" s="54"/>
      <c r="D182" s="120"/>
      <c r="E182" s="121"/>
      <c r="F182" s="117" t="s">
        <v>146</v>
      </c>
      <c r="G182" s="55"/>
      <c r="H182" s="72"/>
      <c r="I182" s="147"/>
      <c r="J182" s="74"/>
      <c r="K182" s="99"/>
      <c r="L182" s="99"/>
      <c r="M182" s="100"/>
      <c r="N182" s="101"/>
      <c r="O182" s="101"/>
      <c r="P182" s="103"/>
      <c r="Q182" s="104"/>
    </row>
    <row r="183" spans="1:256" ht="22.5" customHeight="1" x14ac:dyDescent="0.25">
      <c r="A183" s="79" t="s">
        <v>395</v>
      </c>
      <c r="B183" s="81">
        <v>9537</v>
      </c>
      <c r="C183" s="124">
        <v>9537</v>
      </c>
      <c r="D183" s="127" t="s">
        <v>49</v>
      </c>
      <c r="E183" s="93" t="s">
        <v>151</v>
      </c>
      <c r="F183" s="82" t="s">
        <v>396</v>
      </c>
      <c r="G183" s="81" t="s">
        <v>52</v>
      </c>
      <c r="H183" s="83">
        <v>0</v>
      </c>
      <c r="I183" s="84">
        <v>0</v>
      </c>
      <c r="J183" s="85">
        <f t="shared" ref="J183:J184" si="35">H183*I183</f>
        <v>0</v>
      </c>
      <c r="K183" s="86"/>
      <c r="L183" s="86"/>
      <c r="M183" s="19"/>
      <c r="N183" s="87"/>
      <c r="O183" s="87"/>
      <c r="P183" s="89">
        <f>Q183*1.24</f>
        <v>2.0832000000000002</v>
      </c>
      <c r="Q183" s="90">
        <v>1.6800000000000002</v>
      </c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</row>
    <row r="184" spans="1:256" ht="20.25" customHeight="1" x14ac:dyDescent="0.25">
      <c r="A184" s="79" t="s">
        <v>397</v>
      </c>
      <c r="B184" s="81" t="s">
        <v>71</v>
      </c>
      <c r="C184" s="124" t="s">
        <v>71</v>
      </c>
      <c r="D184" s="127"/>
      <c r="E184" s="93" t="s">
        <v>148</v>
      </c>
      <c r="F184" s="82" t="s">
        <v>149</v>
      </c>
      <c r="G184" s="81" t="s">
        <v>52</v>
      </c>
      <c r="H184" s="83">
        <v>0</v>
      </c>
      <c r="I184" s="84">
        <v>0</v>
      </c>
      <c r="J184" s="85">
        <f t="shared" si="35"/>
        <v>0</v>
      </c>
      <c r="K184" s="86"/>
      <c r="L184" s="86"/>
      <c r="M184" s="19"/>
      <c r="N184" s="87"/>
      <c r="O184" s="87"/>
      <c r="P184" s="89">
        <v>2.1921371220000001</v>
      </c>
      <c r="Q184" s="90">
        <v>0</v>
      </c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</row>
    <row r="185" spans="1:256" ht="17.25" customHeight="1" x14ac:dyDescent="0.25">
      <c r="A185" s="79" t="s">
        <v>398</v>
      </c>
      <c r="B185" s="81" t="s">
        <v>71</v>
      </c>
      <c r="C185" s="81" t="s">
        <v>71</v>
      </c>
      <c r="D185" s="127"/>
      <c r="E185" s="93" t="s">
        <v>399</v>
      </c>
      <c r="F185" s="82" t="s">
        <v>400</v>
      </c>
      <c r="G185" s="81" t="s">
        <v>25</v>
      </c>
      <c r="H185" s="83">
        <v>1</v>
      </c>
      <c r="I185" s="148">
        <v>100.02</v>
      </c>
      <c r="J185" s="85">
        <v>100.02</v>
      </c>
      <c r="K185" s="86"/>
      <c r="L185" s="86"/>
      <c r="M185" s="19"/>
      <c r="N185" s="87"/>
      <c r="O185" s="87"/>
      <c r="P185" s="89">
        <v>85.779570239999984</v>
      </c>
      <c r="Q185" s="90">
        <v>80.66</v>
      </c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  <row r="186" spans="1:256" ht="15" x14ac:dyDescent="0.25">
      <c r="A186" s="108"/>
      <c r="B186" s="111"/>
      <c r="C186" s="111"/>
      <c r="D186" s="141"/>
      <c r="E186" s="142"/>
      <c r="F186" s="132"/>
      <c r="G186" s="111"/>
      <c r="H186" s="114"/>
      <c r="I186" s="174"/>
      <c r="J186" s="116"/>
      <c r="K186" s="86"/>
      <c r="L186" s="86"/>
      <c r="M186" s="19"/>
      <c r="N186" s="87"/>
      <c r="O186" s="87"/>
      <c r="P186" s="89"/>
      <c r="Q186" s="90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</row>
    <row r="187" spans="1:256" ht="33" customHeight="1" x14ac:dyDescent="0.25">
      <c r="A187" s="70" t="s">
        <v>401</v>
      </c>
      <c r="B187" s="55"/>
      <c r="C187" s="124"/>
      <c r="D187" s="127"/>
      <c r="E187" s="121"/>
      <c r="F187" s="117" t="s">
        <v>402</v>
      </c>
      <c r="G187" s="55" t="s">
        <v>25</v>
      </c>
      <c r="H187" s="72">
        <v>0</v>
      </c>
      <c r="I187" s="147">
        <f>SUM(J189:J222)</f>
        <v>0</v>
      </c>
      <c r="J187" s="74">
        <f>I187*H187</f>
        <v>0</v>
      </c>
      <c r="K187" s="86"/>
      <c r="L187" s="86"/>
      <c r="M187" s="19"/>
      <c r="N187" s="87"/>
      <c r="O187" s="87"/>
      <c r="P187" s="50"/>
      <c r="Q187" s="51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</row>
    <row r="188" spans="1:256" s="75" customFormat="1" ht="20.25" customHeight="1" x14ac:dyDescent="0.2">
      <c r="A188" s="70" t="s">
        <v>403</v>
      </c>
      <c r="B188" s="55"/>
      <c r="C188" s="54"/>
      <c r="D188" s="120"/>
      <c r="E188" s="121"/>
      <c r="F188" s="117" t="s">
        <v>47</v>
      </c>
      <c r="G188" s="55"/>
      <c r="H188" s="72"/>
      <c r="I188" s="147"/>
      <c r="J188" s="74"/>
      <c r="K188" s="99"/>
      <c r="L188" s="99"/>
      <c r="M188" s="100"/>
      <c r="N188" s="101"/>
      <c r="O188" s="101"/>
      <c r="P188" s="184"/>
      <c r="Q188" s="123"/>
      <c r="R188" s="100"/>
      <c r="S188" s="100"/>
      <c r="T188" s="100"/>
      <c r="U188" s="100"/>
      <c r="V188" s="100"/>
      <c r="W188" s="100"/>
    </row>
    <row r="189" spans="1:256" ht="21.75" customHeight="1" x14ac:dyDescent="0.25">
      <c r="A189" s="79" t="s">
        <v>404</v>
      </c>
      <c r="B189" s="81">
        <v>73992</v>
      </c>
      <c r="C189" s="124">
        <v>73992</v>
      </c>
      <c r="D189" s="125" t="s">
        <v>49</v>
      </c>
      <c r="E189" s="93" t="s">
        <v>50</v>
      </c>
      <c r="F189" s="82" t="s">
        <v>51</v>
      </c>
      <c r="G189" s="81" t="s">
        <v>52</v>
      </c>
      <c r="H189" s="83">
        <v>0</v>
      </c>
      <c r="I189" s="84">
        <f t="shared" ref="I189:I190" si="36">P189</f>
        <v>0</v>
      </c>
      <c r="J189" s="85">
        <f t="shared" ref="J189:J190" si="37">H189*I189</f>
        <v>0</v>
      </c>
      <c r="K189" s="86"/>
      <c r="L189" s="86"/>
      <c r="M189" s="19"/>
      <c r="N189" s="87"/>
      <c r="O189" s="87"/>
      <c r="P189" s="89">
        <f t="shared" ref="P189:P190" si="38">Q189*1.2418</f>
        <v>0</v>
      </c>
      <c r="Q189" s="90">
        <v>0</v>
      </c>
      <c r="R189" s="185"/>
      <c r="S189" s="19"/>
      <c r="T189" s="19"/>
      <c r="U189" s="19"/>
      <c r="V189" s="19"/>
      <c r="W189" s="1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</row>
    <row r="190" spans="1:256" ht="21.75" customHeight="1" x14ac:dyDescent="0.25">
      <c r="A190" s="79" t="s">
        <v>405</v>
      </c>
      <c r="B190" s="81">
        <v>73822</v>
      </c>
      <c r="C190" s="124">
        <v>73822</v>
      </c>
      <c r="D190" s="127" t="s">
        <v>49</v>
      </c>
      <c r="E190" s="93" t="s">
        <v>54</v>
      </c>
      <c r="F190" s="82" t="s">
        <v>55</v>
      </c>
      <c r="G190" s="81" t="s">
        <v>52</v>
      </c>
      <c r="H190" s="83">
        <v>0</v>
      </c>
      <c r="I190" s="84">
        <f t="shared" si="36"/>
        <v>0</v>
      </c>
      <c r="J190" s="85">
        <f t="shared" si="37"/>
        <v>0</v>
      </c>
      <c r="K190" s="86"/>
      <c r="L190" s="86"/>
      <c r="M190" s="19"/>
      <c r="N190" s="87"/>
      <c r="O190" s="87"/>
      <c r="P190" s="89">
        <f t="shared" si="38"/>
        <v>0</v>
      </c>
      <c r="Q190" s="90">
        <v>0</v>
      </c>
      <c r="R190" s="185"/>
      <c r="S190" s="19"/>
      <c r="T190" s="19"/>
      <c r="U190" s="19"/>
      <c r="V190" s="19"/>
      <c r="W190" s="19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</row>
    <row r="191" spans="1:256" ht="48.75" customHeight="1" x14ac:dyDescent="0.25">
      <c r="A191" s="79" t="s">
        <v>406</v>
      </c>
      <c r="B191" s="81" t="s">
        <v>71</v>
      </c>
      <c r="C191" s="81" t="s">
        <v>71</v>
      </c>
      <c r="D191" s="127"/>
      <c r="E191" s="93" t="s">
        <v>407</v>
      </c>
      <c r="F191" s="82" t="s">
        <v>408</v>
      </c>
      <c r="G191" s="81" t="s">
        <v>41</v>
      </c>
      <c r="H191" s="83">
        <v>0</v>
      </c>
      <c r="I191" s="148">
        <v>0</v>
      </c>
      <c r="J191" s="85">
        <f t="shared" ref="J191:J192" si="39">I191*H191</f>
        <v>0</v>
      </c>
      <c r="K191" s="86"/>
      <c r="L191" s="86"/>
      <c r="M191" s="19"/>
      <c r="N191" s="87"/>
      <c r="O191" s="87"/>
      <c r="P191" s="89">
        <v>27.097942471020939</v>
      </c>
      <c r="Q191" s="90">
        <v>0</v>
      </c>
      <c r="R191" s="19"/>
      <c r="S191" s="19"/>
      <c r="T191" s="19"/>
      <c r="U191" s="19"/>
      <c r="V191" s="19"/>
      <c r="W191" s="19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</row>
    <row r="192" spans="1:256" ht="42.75" customHeight="1" x14ac:dyDescent="0.25">
      <c r="A192" s="79" t="s">
        <v>409</v>
      </c>
      <c r="B192" s="81" t="s">
        <v>59</v>
      </c>
      <c r="C192" s="124" t="s">
        <v>59</v>
      </c>
      <c r="D192" s="127" t="s">
        <v>49</v>
      </c>
      <c r="E192" s="93" t="s">
        <v>60</v>
      </c>
      <c r="F192" s="82" t="s">
        <v>61</v>
      </c>
      <c r="G192" s="81" t="s">
        <v>52</v>
      </c>
      <c r="H192" s="83">
        <v>0</v>
      </c>
      <c r="I192" s="148">
        <f>P192</f>
        <v>0</v>
      </c>
      <c r="J192" s="85">
        <f t="shared" si="39"/>
        <v>0</v>
      </c>
      <c r="K192" s="86"/>
      <c r="L192" s="86"/>
      <c r="M192" s="19"/>
      <c r="N192" s="87"/>
      <c r="O192" s="87"/>
      <c r="P192" s="89">
        <f>Q192*1.2418</f>
        <v>0</v>
      </c>
      <c r="Q192" s="90">
        <v>0</v>
      </c>
      <c r="R192" s="19"/>
      <c r="S192" s="19"/>
      <c r="T192" s="19"/>
      <c r="U192" s="19"/>
      <c r="V192" s="19"/>
      <c r="W192" s="19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</row>
    <row r="193" spans="1:256" s="75" customFormat="1" ht="30" customHeight="1" x14ac:dyDescent="0.2">
      <c r="A193" s="70" t="s">
        <v>410</v>
      </c>
      <c r="B193" s="55"/>
      <c r="C193" s="54"/>
      <c r="D193" s="120"/>
      <c r="E193" s="121"/>
      <c r="F193" s="117" t="s">
        <v>411</v>
      </c>
      <c r="G193" s="55"/>
      <c r="H193" s="72"/>
      <c r="I193" s="147"/>
      <c r="J193" s="74"/>
      <c r="K193" s="99"/>
      <c r="L193" s="99"/>
      <c r="M193" s="100"/>
      <c r="N193" s="101"/>
      <c r="O193" s="101"/>
      <c r="P193" s="103"/>
      <c r="Q193" s="104"/>
      <c r="R193" s="100"/>
      <c r="S193" s="100"/>
      <c r="T193" s="100"/>
      <c r="U193" s="100"/>
      <c r="V193" s="100"/>
      <c r="W193" s="100"/>
    </row>
    <row r="194" spans="1:256" s="75" customFormat="1" ht="21" customHeight="1" x14ac:dyDescent="0.2">
      <c r="A194" s="70" t="s">
        <v>412</v>
      </c>
      <c r="B194" s="55"/>
      <c r="C194" s="54"/>
      <c r="D194" s="120"/>
      <c r="E194" s="121"/>
      <c r="F194" s="117" t="s">
        <v>413</v>
      </c>
      <c r="G194" s="55"/>
      <c r="H194" s="72"/>
      <c r="I194" s="147"/>
      <c r="J194" s="74"/>
      <c r="K194" s="99"/>
      <c r="L194" s="99"/>
      <c r="M194" s="100"/>
      <c r="N194" s="101"/>
      <c r="O194" s="101"/>
      <c r="P194" s="103"/>
      <c r="Q194" s="104"/>
      <c r="R194" s="100"/>
      <c r="S194" s="100"/>
      <c r="T194" s="100"/>
      <c r="U194" s="100"/>
      <c r="V194" s="100"/>
      <c r="W194" s="100"/>
    </row>
    <row r="195" spans="1:256" ht="36" customHeight="1" x14ac:dyDescent="0.25">
      <c r="A195" s="79" t="s">
        <v>414</v>
      </c>
      <c r="B195" s="124">
        <v>72921</v>
      </c>
      <c r="C195" s="124">
        <v>72921</v>
      </c>
      <c r="D195" s="127" t="s">
        <v>49</v>
      </c>
      <c r="E195" s="93" t="s">
        <v>214</v>
      </c>
      <c r="F195" s="82" t="s">
        <v>215</v>
      </c>
      <c r="G195" s="81" t="s">
        <v>83</v>
      </c>
      <c r="H195" s="83">
        <v>0</v>
      </c>
      <c r="I195" s="148">
        <f t="shared" ref="I195:I199" si="40">P195</f>
        <v>0</v>
      </c>
      <c r="J195" s="85">
        <f t="shared" ref="J195:J196" si="41">I195*H195</f>
        <v>0</v>
      </c>
      <c r="K195" s="86"/>
      <c r="L195" s="86"/>
      <c r="M195" s="19"/>
      <c r="N195" s="87"/>
      <c r="O195" s="87"/>
      <c r="P195" s="89">
        <f t="shared" ref="P195:P198" si="42">Q195*1.2418</f>
        <v>0</v>
      </c>
      <c r="Q195" s="90">
        <v>0</v>
      </c>
      <c r="R195" s="19"/>
      <c r="S195" s="19"/>
      <c r="T195" s="19"/>
      <c r="U195" s="19"/>
      <c r="V195" s="19"/>
      <c r="W195" s="19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</row>
    <row r="196" spans="1:256" ht="33.75" customHeight="1" x14ac:dyDescent="0.25">
      <c r="A196" s="79" t="s">
        <v>415</v>
      </c>
      <c r="B196" s="81">
        <v>6110</v>
      </c>
      <c r="C196" s="124">
        <v>6110</v>
      </c>
      <c r="D196" s="127" t="s">
        <v>49</v>
      </c>
      <c r="E196" s="93" t="s">
        <v>93</v>
      </c>
      <c r="F196" s="82" t="s">
        <v>94</v>
      </c>
      <c r="G196" s="81" t="s">
        <v>83</v>
      </c>
      <c r="H196" s="83">
        <v>0</v>
      </c>
      <c r="I196" s="148">
        <f t="shared" si="40"/>
        <v>0</v>
      </c>
      <c r="J196" s="85">
        <f t="shared" si="41"/>
        <v>0</v>
      </c>
      <c r="K196" s="86"/>
      <c r="L196" s="86"/>
      <c r="M196" s="19"/>
      <c r="N196" s="87"/>
      <c r="O196" s="87"/>
      <c r="P196" s="89">
        <f t="shared" si="42"/>
        <v>0</v>
      </c>
      <c r="Q196" s="90">
        <v>0</v>
      </c>
      <c r="R196" s="19"/>
      <c r="S196" s="19"/>
      <c r="T196" s="19"/>
      <c r="U196" s="19"/>
      <c r="V196" s="19"/>
      <c r="W196" s="19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</row>
    <row r="197" spans="1:256" ht="21.75" customHeight="1" x14ac:dyDescent="0.25">
      <c r="A197" s="79" t="s">
        <v>416</v>
      </c>
      <c r="B197" s="81">
        <v>87864</v>
      </c>
      <c r="C197" s="81">
        <v>87864</v>
      </c>
      <c r="D197" s="127" t="s">
        <v>99</v>
      </c>
      <c r="E197" s="93" t="s">
        <v>100</v>
      </c>
      <c r="F197" s="126" t="s">
        <v>101</v>
      </c>
      <c r="G197" s="81" t="s">
        <v>52</v>
      </c>
      <c r="H197" s="83">
        <v>0</v>
      </c>
      <c r="I197" s="84">
        <f t="shared" si="40"/>
        <v>0</v>
      </c>
      <c r="J197" s="85">
        <f t="shared" ref="J197:J198" si="43">H197*I197</f>
        <v>0</v>
      </c>
      <c r="K197" s="86"/>
      <c r="L197" s="86"/>
      <c r="M197" s="19"/>
      <c r="N197" s="87"/>
      <c r="O197" s="87"/>
      <c r="P197" s="89">
        <f t="shared" si="42"/>
        <v>0</v>
      </c>
      <c r="Q197" s="90">
        <v>0</v>
      </c>
      <c r="R197" s="19"/>
      <c r="S197" s="19"/>
      <c r="T197" s="19"/>
      <c r="U197" s="19"/>
      <c r="V197" s="19"/>
      <c r="W197" s="19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</row>
    <row r="198" spans="1:256" ht="22.5" customHeight="1" x14ac:dyDescent="0.25">
      <c r="A198" s="79" t="s">
        <v>417</v>
      </c>
      <c r="B198" s="81">
        <v>73927</v>
      </c>
      <c r="C198" s="130">
        <v>73927</v>
      </c>
      <c r="D198" s="127" t="s">
        <v>49</v>
      </c>
      <c r="E198" s="93" t="s">
        <v>103</v>
      </c>
      <c r="F198" s="82" t="s">
        <v>104</v>
      </c>
      <c r="G198" s="81" t="s">
        <v>52</v>
      </c>
      <c r="H198" s="83">
        <v>0</v>
      </c>
      <c r="I198" s="84">
        <f t="shared" si="40"/>
        <v>0</v>
      </c>
      <c r="J198" s="85">
        <f t="shared" si="43"/>
        <v>0</v>
      </c>
      <c r="K198" s="86"/>
      <c r="L198" s="86"/>
      <c r="M198" s="19"/>
      <c r="N198" s="87"/>
      <c r="O198" s="87"/>
      <c r="P198" s="89">
        <f t="shared" si="42"/>
        <v>0</v>
      </c>
      <c r="Q198" s="90">
        <v>0</v>
      </c>
      <c r="R198" s="19"/>
      <c r="S198" s="19"/>
      <c r="T198" s="19"/>
      <c r="U198" s="19"/>
      <c r="V198" s="19"/>
      <c r="W198" s="19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</row>
    <row r="199" spans="1:256" ht="33" customHeight="1" x14ac:dyDescent="0.25">
      <c r="A199" s="79" t="s">
        <v>418</v>
      </c>
      <c r="B199" s="81">
        <v>73750</v>
      </c>
      <c r="C199" s="124">
        <v>73750</v>
      </c>
      <c r="D199" s="127" t="s">
        <v>49</v>
      </c>
      <c r="E199" s="93" t="s">
        <v>387</v>
      </c>
      <c r="F199" s="82" t="s">
        <v>388</v>
      </c>
      <c r="G199" s="81" t="s">
        <v>52</v>
      </c>
      <c r="H199" s="83">
        <v>0</v>
      </c>
      <c r="I199" s="148">
        <f t="shared" si="40"/>
        <v>0</v>
      </c>
      <c r="J199" s="85">
        <f>I199*H199</f>
        <v>0</v>
      </c>
      <c r="K199" s="86"/>
      <c r="L199" s="86"/>
      <c r="M199" s="19"/>
      <c r="N199" s="87"/>
      <c r="O199" s="87"/>
      <c r="P199" s="89">
        <v>0</v>
      </c>
      <c r="Q199" s="90">
        <v>0</v>
      </c>
      <c r="R199" s="19"/>
      <c r="S199" s="19"/>
      <c r="T199" s="19"/>
      <c r="U199" s="19"/>
      <c r="V199" s="19"/>
      <c r="W199" s="1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</row>
    <row r="200" spans="1:256" s="75" customFormat="1" ht="21" customHeight="1" x14ac:dyDescent="0.2">
      <c r="A200" s="70" t="s">
        <v>419</v>
      </c>
      <c r="B200" s="55"/>
      <c r="C200" s="54"/>
      <c r="D200" s="120"/>
      <c r="E200" s="121"/>
      <c r="F200" s="117" t="s">
        <v>420</v>
      </c>
      <c r="G200" s="55"/>
      <c r="H200" s="72"/>
      <c r="I200" s="147"/>
      <c r="J200" s="74"/>
      <c r="K200" s="99"/>
      <c r="L200" s="99"/>
      <c r="M200" s="100"/>
      <c r="N200" s="101"/>
      <c r="O200" s="101"/>
      <c r="P200" s="103"/>
      <c r="Q200" s="104"/>
      <c r="R200" s="100"/>
      <c r="S200" s="100"/>
      <c r="T200" s="100"/>
      <c r="U200" s="100"/>
      <c r="V200" s="100"/>
      <c r="W200" s="100"/>
    </row>
    <row r="201" spans="1:256" ht="21.75" customHeight="1" x14ac:dyDescent="0.25">
      <c r="A201" s="79" t="s">
        <v>421</v>
      </c>
      <c r="B201" s="81">
        <v>74077</v>
      </c>
      <c r="C201" s="130">
        <v>74077</v>
      </c>
      <c r="D201" s="127" t="s">
        <v>77</v>
      </c>
      <c r="E201" s="93" t="s">
        <v>78</v>
      </c>
      <c r="F201" s="82" t="s">
        <v>79</v>
      </c>
      <c r="G201" s="81" t="s">
        <v>52</v>
      </c>
      <c r="H201" s="83">
        <v>0</v>
      </c>
      <c r="I201" s="84">
        <v>0</v>
      </c>
      <c r="J201" s="85">
        <f>I201*H201</f>
        <v>0</v>
      </c>
      <c r="K201" s="86"/>
      <c r="L201" s="86"/>
      <c r="M201" s="19"/>
      <c r="N201" s="87"/>
      <c r="O201" s="87"/>
      <c r="P201" s="89">
        <v>0</v>
      </c>
      <c r="Q201" s="90">
        <v>0</v>
      </c>
      <c r="R201" s="19"/>
      <c r="S201" s="19"/>
      <c r="T201" s="19"/>
      <c r="U201" s="19"/>
      <c r="V201" s="19"/>
      <c r="W201" s="19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</row>
    <row r="202" spans="1:256" ht="29.25" customHeight="1" x14ac:dyDescent="0.25">
      <c r="A202" s="79" t="s">
        <v>422</v>
      </c>
      <c r="B202" s="81">
        <v>78018</v>
      </c>
      <c r="C202" s="124">
        <v>78018</v>
      </c>
      <c r="D202" s="127" t="s">
        <v>49</v>
      </c>
      <c r="E202" s="93" t="s">
        <v>81</v>
      </c>
      <c r="F202" s="82" t="s">
        <v>82</v>
      </c>
      <c r="G202" s="81" t="s">
        <v>83</v>
      </c>
      <c r="H202" s="83">
        <v>0</v>
      </c>
      <c r="I202" s="84">
        <f t="shared" ref="I202:I208" si="44">P202</f>
        <v>0</v>
      </c>
      <c r="J202" s="85">
        <f t="shared" ref="J202:J203" si="45">H202*I202</f>
        <v>0</v>
      </c>
      <c r="K202" s="86"/>
      <c r="L202" s="86"/>
      <c r="M202" s="19"/>
      <c r="N202" s="87"/>
      <c r="O202" s="87"/>
      <c r="P202" s="89">
        <f t="shared" ref="P202:P208" si="46">Q202*1.2418</f>
        <v>0</v>
      </c>
      <c r="Q202" s="90">
        <v>0</v>
      </c>
      <c r="R202" s="19"/>
      <c r="S202" s="19"/>
      <c r="T202" s="19"/>
      <c r="U202" s="19"/>
      <c r="V202" s="19"/>
      <c r="W202" s="19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ht="34.5" x14ac:dyDescent="0.25">
      <c r="A203" s="79" t="s">
        <v>423</v>
      </c>
      <c r="B203" s="81">
        <v>72920</v>
      </c>
      <c r="C203" s="124" t="s">
        <v>85</v>
      </c>
      <c r="D203" s="127" t="s">
        <v>86</v>
      </c>
      <c r="E203" s="93" t="s">
        <v>87</v>
      </c>
      <c r="F203" s="126" t="s">
        <v>88</v>
      </c>
      <c r="G203" s="81" t="s">
        <v>83</v>
      </c>
      <c r="H203" s="83">
        <v>0</v>
      </c>
      <c r="I203" s="84">
        <f t="shared" si="44"/>
        <v>0</v>
      </c>
      <c r="J203" s="85">
        <f t="shared" si="45"/>
        <v>0</v>
      </c>
      <c r="K203" s="86"/>
      <c r="L203" s="86"/>
      <c r="M203" s="19"/>
      <c r="N203" s="87"/>
      <c r="O203" s="87"/>
      <c r="P203" s="89">
        <f t="shared" si="46"/>
        <v>0</v>
      </c>
      <c r="Q203" s="90">
        <v>0</v>
      </c>
      <c r="R203" s="19"/>
      <c r="S203" s="19"/>
      <c r="T203" s="19"/>
      <c r="U203" s="19"/>
      <c r="V203" s="19"/>
      <c r="W203" s="19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ht="35.25" customHeight="1" x14ac:dyDescent="0.25">
      <c r="A204" s="79" t="s">
        <v>424</v>
      </c>
      <c r="B204" s="81">
        <v>73406</v>
      </c>
      <c r="C204" s="130">
        <v>73406</v>
      </c>
      <c r="D204" s="127" t="s">
        <v>86</v>
      </c>
      <c r="E204" s="93" t="s">
        <v>425</v>
      </c>
      <c r="F204" s="82" t="s">
        <v>117</v>
      </c>
      <c r="G204" s="81" t="s">
        <v>83</v>
      </c>
      <c r="H204" s="83">
        <v>0</v>
      </c>
      <c r="I204" s="148">
        <f t="shared" si="44"/>
        <v>0</v>
      </c>
      <c r="J204" s="85">
        <f t="shared" ref="J204:J209" si="47">I204*H204</f>
        <v>0</v>
      </c>
      <c r="K204" s="86"/>
      <c r="L204" s="86"/>
      <c r="M204" s="19"/>
      <c r="N204" s="87"/>
      <c r="O204" s="87"/>
      <c r="P204" s="89">
        <f t="shared" si="46"/>
        <v>0</v>
      </c>
      <c r="Q204" s="90">
        <v>0</v>
      </c>
      <c r="R204" s="19"/>
      <c r="S204" s="19"/>
      <c r="T204" s="19"/>
      <c r="U204" s="19"/>
      <c r="V204" s="19"/>
      <c r="W204" s="19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ht="15" x14ac:dyDescent="0.25">
      <c r="A205" s="79" t="s">
        <v>426</v>
      </c>
      <c r="B205" s="81">
        <v>74254</v>
      </c>
      <c r="C205" s="124">
        <v>74254</v>
      </c>
      <c r="D205" s="127" t="s">
        <v>99</v>
      </c>
      <c r="E205" s="93" t="s">
        <v>119</v>
      </c>
      <c r="F205" s="82" t="s">
        <v>120</v>
      </c>
      <c r="G205" s="81" t="s">
        <v>121</v>
      </c>
      <c r="H205" s="83">
        <v>0</v>
      </c>
      <c r="I205" s="148">
        <f t="shared" si="44"/>
        <v>0</v>
      </c>
      <c r="J205" s="85">
        <f t="shared" si="47"/>
        <v>0</v>
      </c>
      <c r="K205" s="86"/>
      <c r="L205" s="86"/>
      <c r="M205" s="19"/>
      <c r="N205" s="87"/>
      <c r="O205" s="87"/>
      <c r="P205" s="89">
        <f t="shared" si="46"/>
        <v>0</v>
      </c>
      <c r="Q205" s="90">
        <v>0</v>
      </c>
      <c r="R205" s="19"/>
      <c r="S205" s="19"/>
      <c r="T205" s="19"/>
      <c r="U205" s="19"/>
      <c r="V205" s="19"/>
      <c r="W205" s="19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 ht="22.5" customHeight="1" x14ac:dyDescent="0.25">
      <c r="A206" s="79" t="s">
        <v>427</v>
      </c>
      <c r="B206" s="186">
        <v>5970</v>
      </c>
      <c r="C206" s="186">
        <v>5970</v>
      </c>
      <c r="D206" s="127" t="s">
        <v>49</v>
      </c>
      <c r="E206" s="93" t="s">
        <v>428</v>
      </c>
      <c r="F206" s="82" t="s">
        <v>429</v>
      </c>
      <c r="G206" s="81" t="s">
        <v>52</v>
      </c>
      <c r="H206" s="83">
        <v>0</v>
      </c>
      <c r="I206" s="148">
        <f t="shared" si="44"/>
        <v>0</v>
      </c>
      <c r="J206" s="85">
        <f t="shared" si="47"/>
        <v>0</v>
      </c>
      <c r="K206" s="86"/>
      <c r="L206" s="86"/>
      <c r="M206" s="19"/>
      <c r="N206" s="87"/>
      <c r="O206" s="87"/>
      <c r="P206" s="89">
        <f t="shared" si="46"/>
        <v>0</v>
      </c>
      <c r="Q206" s="90">
        <v>0</v>
      </c>
      <c r="R206" s="19"/>
      <c r="S206" s="19"/>
      <c r="T206" s="19"/>
      <c r="U206" s="19"/>
      <c r="V206" s="19"/>
      <c r="W206" s="19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</row>
    <row r="207" spans="1:256" s="151" customFormat="1" ht="32.25" customHeight="1" x14ac:dyDescent="0.2">
      <c r="A207" s="79" t="s">
        <v>430</v>
      </c>
      <c r="B207" s="81">
        <v>72131</v>
      </c>
      <c r="C207" s="130">
        <v>72131</v>
      </c>
      <c r="D207" s="127" t="s">
        <v>49</v>
      </c>
      <c r="E207" s="130"/>
      <c r="F207" s="82" t="s">
        <v>431</v>
      </c>
      <c r="G207" s="81" t="s">
        <v>52</v>
      </c>
      <c r="H207" s="83">
        <v>0</v>
      </c>
      <c r="I207" s="148">
        <f t="shared" si="44"/>
        <v>0</v>
      </c>
      <c r="J207" s="85">
        <f t="shared" si="47"/>
        <v>0</v>
      </c>
      <c r="K207" s="149"/>
      <c r="L207" s="149"/>
      <c r="M207" s="150"/>
      <c r="N207" s="87"/>
      <c r="O207" s="87"/>
      <c r="P207" s="89">
        <f t="shared" si="46"/>
        <v>0</v>
      </c>
      <c r="Q207" s="187">
        <v>0</v>
      </c>
      <c r="R207" s="188"/>
      <c r="S207" s="189"/>
      <c r="T207" s="188"/>
      <c r="U207" s="190"/>
      <c r="V207" s="87"/>
      <c r="W207" s="150"/>
    </row>
    <row r="208" spans="1:256" ht="18" customHeight="1" x14ac:dyDescent="0.25">
      <c r="A208" s="79" t="s">
        <v>432</v>
      </c>
      <c r="B208" s="124">
        <v>6122</v>
      </c>
      <c r="C208" s="124">
        <v>6122</v>
      </c>
      <c r="D208" s="127" t="s">
        <v>49</v>
      </c>
      <c r="E208" s="93" t="s">
        <v>96</v>
      </c>
      <c r="F208" s="82" t="s">
        <v>97</v>
      </c>
      <c r="G208" s="81" t="s">
        <v>83</v>
      </c>
      <c r="H208" s="83">
        <v>0</v>
      </c>
      <c r="I208" s="148">
        <f t="shared" si="44"/>
        <v>0</v>
      </c>
      <c r="J208" s="85">
        <f t="shared" si="47"/>
        <v>0</v>
      </c>
      <c r="K208" s="149"/>
      <c r="L208" s="149"/>
      <c r="M208" s="150"/>
      <c r="N208" s="87"/>
      <c r="O208" s="87"/>
      <c r="P208" s="89">
        <f t="shared" si="46"/>
        <v>0</v>
      </c>
      <c r="Q208" s="90">
        <v>0</v>
      </c>
      <c r="R208" s="188"/>
      <c r="S208" s="189"/>
      <c r="T208" s="188"/>
      <c r="U208" s="190"/>
      <c r="V208" s="87"/>
      <c r="W208" s="150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</row>
    <row r="209" spans="1:256" ht="30" customHeight="1" x14ac:dyDescent="0.25">
      <c r="A209" s="79" t="s">
        <v>433</v>
      </c>
      <c r="B209" s="81" t="s">
        <v>71</v>
      </c>
      <c r="C209" s="81" t="s">
        <v>71</v>
      </c>
      <c r="D209" s="127"/>
      <c r="E209" s="93" t="s">
        <v>434</v>
      </c>
      <c r="F209" s="82" t="s">
        <v>435</v>
      </c>
      <c r="G209" s="81" t="s">
        <v>52</v>
      </c>
      <c r="H209" s="83">
        <v>0</v>
      </c>
      <c r="I209" s="148">
        <v>0</v>
      </c>
      <c r="J209" s="85">
        <f t="shared" si="47"/>
        <v>0</v>
      </c>
      <c r="K209" s="149"/>
      <c r="L209" s="149"/>
      <c r="M209" s="150"/>
      <c r="N209" s="87"/>
      <c r="O209" s="87"/>
      <c r="P209" s="89">
        <v>32.352367039999997</v>
      </c>
      <c r="Q209" s="90">
        <v>0</v>
      </c>
      <c r="R209" s="188"/>
      <c r="S209" s="189"/>
      <c r="T209" s="188"/>
      <c r="U209" s="190"/>
      <c r="V209" s="87"/>
      <c r="W209" s="150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</row>
    <row r="210" spans="1:256" s="15" customFormat="1" ht="19.5" customHeight="1" x14ac:dyDescent="0.2">
      <c r="A210" s="70" t="s">
        <v>436</v>
      </c>
      <c r="B210" s="55"/>
      <c r="C210" s="54"/>
      <c r="D210" s="120"/>
      <c r="E210" s="121"/>
      <c r="F210" s="117" t="s">
        <v>168</v>
      </c>
      <c r="G210" s="55"/>
      <c r="H210" s="72"/>
      <c r="I210" s="147"/>
      <c r="J210" s="74"/>
      <c r="K210" s="145"/>
      <c r="L210" s="145"/>
      <c r="M210" s="146"/>
      <c r="N210" s="101"/>
      <c r="O210" s="101"/>
      <c r="P210" s="103"/>
      <c r="Q210" s="104"/>
      <c r="R210" s="191"/>
      <c r="S210" s="192"/>
      <c r="T210" s="191"/>
      <c r="U210" s="193"/>
      <c r="V210" s="101"/>
      <c r="W210" s="146"/>
    </row>
    <row r="211" spans="1:256" s="151" customFormat="1" ht="42.75" customHeight="1" x14ac:dyDescent="0.2">
      <c r="A211" s="79" t="s">
        <v>437</v>
      </c>
      <c r="B211" s="124">
        <v>73888</v>
      </c>
      <c r="C211" s="124">
        <v>73888</v>
      </c>
      <c r="D211" s="127" t="s">
        <v>49</v>
      </c>
      <c r="E211" s="93"/>
      <c r="F211" s="170" t="s">
        <v>252</v>
      </c>
      <c r="G211" s="81" t="s">
        <v>41</v>
      </c>
      <c r="H211" s="83">
        <v>0</v>
      </c>
      <c r="I211" s="148">
        <f t="shared" ref="I211:I212" si="48">P211</f>
        <v>0</v>
      </c>
      <c r="J211" s="85">
        <f t="shared" ref="J211:J218" si="49">I211*H211</f>
        <v>0</v>
      </c>
      <c r="K211" s="149"/>
      <c r="L211" s="149"/>
      <c r="M211" s="150"/>
      <c r="N211" s="87"/>
      <c r="O211" s="87"/>
      <c r="P211" s="89">
        <f t="shared" ref="P211:P212" si="50">Q211*1.2418</f>
        <v>0</v>
      </c>
      <c r="Q211" s="90">
        <v>0</v>
      </c>
      <c r="R211" s="188"/>
      <c r="S211" s="189"/>
      <c r="T211" s="188"/>
      <c r="U211" s="190"/>
      <c r="V211" s="87"/>
      <c r="W211" s="150"/>
    </row>
    <row r="212" spans="1:256" ht="32.25" customHeight="1" x14ac:dyDescent="0.25">
      <c r="A212" s="79" t="s">
        <v>438</v>
      </c>
      <c r="B212" s="81">
        <v>66286</v>
      </c>
      <c r="C212" s="124" t="s">
        <v>71</v>
      </c>
      <c r="D212" s="127"/>
      <c r="E212" s="93" t="s">
        <v>229</v>
      </c>
      <c r="F212" s="82" t="s">
        <v>230</v>
      </c>
      <c r="G212" s="81" t="s">
        <v>41</v>
      </c>
      <c r="H212" s="83">
        <v>0</v>
      </c>
      <c r="I212" s="148">
        <f t="shared" si="48"/>
        <v>0</v>
      </c>
      <c r="J212" s="85">
        <f t="shared" si="49"/>
        <v>0</v>
      </c>
      <c r="K212" s="149"/>
      <c r="L212" s="149"/>
      <c r="M212" s="150"/>
      <c r="N212" s="87"/>
      <c r="O212" s="87"/>
      <c r="P212" s="89">
        <f t="shared" si="50"/>
        <v>0</v>
      </c>
      <c r="Q212" s="90">
        <v>0</v>
      </c>
      <c r="R212" s="188"/>
      <c r="S212" s="189"/>
      <c r="T212" s="188"/>
      <c r="U212" s="190"/>
      <c r="V212" s="87"/>
      <c r="W212" s="150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</row>
    <row r="213" spans="1:256" ht="33" customHeight="1" x14ac:dyDescent="0.25">
      <c r="A213" s="79" t="s">
        <v>439</v>
      </c>
      <c r="B213" s="81">
        <v>12679</v>
      </c>
      <c r="C213" s="124" t="s">
        <v>71</v>
      </c>
      <c r="D213" s="127"/>
      <c r="E213" s="93" t="s">
        <v>232</v>
      </c>
      <c r="F213" s="82" t="s">
        <v>280</v>
      </c>
      <c r="G213" s="81" t="s">
        <v>281</v>
      </c>
      <c r="H213" s="83">
        <v>0</v>
      </c>
      <c r="I213" s="148">
        <v>0</v>
      </c>
      <c r="J213" s="85">
        <f t="shared" si="49"/>
        <v>0</v>
      </c>
      <c r="K213" s="149"/>
      <c r="L213" s="149"/>
      <c r="M213" s="150"/>
      <c r="N213" s="87"/>
      <c r="O213" s="87"/>
      <c r="P213" s="89">
        <v>0</v>
      </c>
      <c r="Q213" s="90">
        <v>0</v>
      </c>
      <c r="R213" s="188"/>
      <c r="S213" s="189"/>
      <c r="T213" s="188"/>
      <c r="U213" s="190"/>
      <c r="V213" s="87"/>
      <c r="W213" s="150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</row>
    <row r="214" spans="1:256" ht="29.25" customHeight="1" x14ac:dyDescent="0.25">
      <c r="A214" s="79" t="s">
        <v>440</v>
      </c>
      <c r="B214" s="81">
        <v>74145</v>
      </c>
      <c r="C214" s="124">
        <v>74145</v>
      </c>
      <c r="D214" s="127" t="s">
        <v>49</v>
      </c>
      <c r="E214" s="93" t="s">
        <v>441</v>
      </c>
      <c r="F214" s="82" t="s">
        <v>442</v>
      </c>
      <c r="G214" s="81" t="s">
        <v>52</v>
      </c>
      <c r="H214" s="83">
        <v>0</v>
      </c>
      <c r="I214" s="148">
        <v>0</v>
      </c>
      <c r="J214" s="85">
        <f t="shared" si="49"/>
        <v>0</v>
      </c>
      <c r="K214" s="149"/>
      <c r="L214" s="149"/>
      <c r="M214" s="150"/>
      <c r="N214" s="87"/>
      <c r="O214" s="87"/>
      <c r="P214" s="89">
        <v>0</v>
      </c>
      <c r="Q214" s="90">
        <v>0</v>
      </c>
      <c r="R214" s="188"/>
      <c r="S214" s="189"/>
      <c r="T214" s="188"/>
      <c r="U214" s="190"/>
      <c r="V214" s="87"/>
      <c r="W214" s="150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</row>
    <row r="215" spans="1:256" ht="43.5" customHeight="1" x14ac:dyDescent="0.25">
      <c r="A215" s="79" t="s">
        <v>443</v>
      </c>
      <c r="B215" s="81" t="s">
        <v>71</v>
      </c>
      <c r="C215" s="81" t="s">
        <v>71</v>
      </c>
      <c r="D215" s="127"/>
      <c r="E215" s="93" t="s">
        <v>444</v>
      </c>
      <c r="F215" s="82" t="s">
        <v>445</v>
      </c>
      <c r="G215" s="81" t="s">
        <v>25</v>
      </c>
      <c r="H215" s="83">
        <v>0</v>
      </c>
      <c r="I215" s="148">
        <v>0</v>
      </c>
      <c r="J215" s="85">
        <f t="shared" si="49"/>
        <v>0</v>
      </c>
      <c r="K215" s="149"/>
      <c r="L215" s="149"/>
      <c r="M215" s="150"/>
      <c r="N215" s="87"/>
      <c r="O215" s="87"/>
      <c r="P215" s="89">
        <v>0</v>
      </c>
      <c r="Q215" s="90">
        <v>0</v>
      </c>
      <c r="R215" s="188"/>
      <c r="S215" s="189"/>
      <c r="T215" s="188"/>
      <c r="U215" s="190"/>
      <c r="V215" s="87"/>
      <c r="W215" s="150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</row>
    <row r="216" spans="1:256" ht="44.25" customHeight="1" x14ac:dyDescent="0.25">
      <c r="A216" s="79" t="s">
        <v>446</v>
      </c>
      <c r="B216" s="81" t="s">
        <v>71</v>
      </c>
      <c r="C216" s="81" t="s">
        <v>71</v>
      </c>
      <c r="D216" s="127"/>
      <c r="E216" s="93" t="s">
        <v>447</v>
      </c>
      <c r="F216" s="82" t="s">
        <v>448</v>
      </c>
      <c r="G216" s="81" t="s">
        <v>25</v>
      </c>
      <c r="H216" s="83">
        <v>0</v>
      </c>
      <c r="I216" s="148">
        <v>0</v>
      </c>
      <c r="J216" s="85">
        <f t="shared" si="49"/>
        <v>0</v>
      </c>
      <c r="K216" s="149"/>
      <c r="L216" s="149"/>
      <c r="M216" s="150"/>
      <c r="N216" s="87"/>
      <c r="O216" s="87"/>
      <c r="P216" s="89">
        <v>0</v>
      </c>
      <c r="Q216" s="90">
        <v>0</v>
      </c>
      <c r="R216" s="188"/>
      <c r="S216" s="189"/>
      <c r="T216" s="188"/>
      <c r="U216" s="190"/>
      <c r="V216" s="87"/>
      <c r="W216" s="150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</row>
    <row r="217" spans="1:256" ht="45" customHeight="1" x14ac:dyDescent="0.25">
      <c r="A217" s="79" t="s">
        <v>449</v>
      </c>
      <c r="B217" s="81" t="s">
        <v>71</v>
      </c>
      <c r="C217" s="81" t="s">
        <v>71</v>
      </c>
      <c r="D217" s="127"/>
      <c r="E217" s="93" t="s">
        <v>450</v>
      </c>
      <c r="F217" s="82" t="s">
        <v>451</v>
      </c>
      <c r="G217" s="81" t="s">
        <v>25</v>
      </c>
      <c r="H217" s="83">
        <v>0</v>
      </c>
      <c r="I217" s="148">
        <v>0</v>
      </c>
      <c r="J217" s="85">
        <f t="shared" si="49"/>
        <v>0</v>
      </c>
      <c r="K217" s="149"/>
      <c r="L217" s="149"/>
      <c r="M217" s="150"/>
      <c r="N217" s="87"/>
      <c r="O217" s="87"/>
      <c r="P217" s="89">
        <v>0</v>
      </c>
      <c r="Q217" s="90">
        <v>0</v>
      </c>
      <c r="R217" s="188"/>
      <c r="S217" s="189"/>
      <c r="T217" s="188"/>
      <c r="U217" s="190"/>
      <c r="V217" s="87"/>
      <c r="W217" s="150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1:256" ht="41.25" customHeight="1" x14ac:dyDescent="0.25">
      <c r="A218" s="79" t="s">
        <v>452</v>
      </c>
      <c r="B218" s="81" t="s">
        <v>71</v>
      </c>
      <c r="C218" s="81" t="s">
        <v>71</v>
      </c>
      <c r="D218" s="127"/>
      <c r="E218" s="93" t="s">
        <v>453</v>
      </c>
      <c r="F218" s="82" t="s">
        <v>454</v>
      </c>
      <c r="G218" s="81" t="s">
        <v>25</v>
      </c>
      <c r="H218" s="83">
        <v>0</v>
      </c>
      <c r="I218" s="148">
        <v>0</v>
      </c>
      <c r="J218" s="85">
        <f t="shared" si="49"/>
        <v>0</v>
      </c>
      <c r="K218" s="149"/>
      <c r="L218" s="149"/>
      <c r="M218" s="150"/>
      <c r="N218" s="87"/>
      <c r="O218" s="87"/>
      <c r="P218" s="89">
        <v>1118.8887654404332</v>
      </c>
      <c r="Q218" s="90">
        <v>0</v>
      </c>
      <c r="R218" s="188"/>
      <c r="S218" s="189"/>
      <c r="T218" s="188"/>
      <c r="U218" s="190"/>
      <c r="V218" s="87"/>
      <c r="W218" s="150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1:256" s="15" customFormat="1" ht="20.25" customHeight="1" x14ac:dyDescent="0.2">
      <c r="A219" s="70" t="s">
        <v>455</v>
      </c>
      <c r="B219" s="55"/>
      <c r="C219" s="54"/>
      <c r="D219" s="120"/>
      <c r="E219" s="121"/>
      <c r="F219" s="117" t="s">
        <v>146</v>
      </c>
      <c r="G219" s="55"/>
      <c r="H219" s="72"/>
      <c r="I219" s="147"/>
      <c r="J219" s="74"/>
      <c r="K219" s="145"/>
      <c r="L219" s="145"/>
      <c r="M219" s="146"/>
      <c r="N219" s="101"/>
      <c r="O219" s="101"/>
      <c r="P219" s="103"/>
      <c r="Q219" s="104"/>
      <c r="R219" s="191"/>
      <c r="S219" s="192"/>
      <c r="T219" s="191"/>
      <c r="U219" s="193"/>
      <c r="V219" s="101"/>
      <c r="W219" s="146"/>
    </row>
    <row r="220" spans="1:256" s="151" customFormat="1" ht="21.75" customHeight="1" x14ac:dyDescent="0.2">
      <c r="A220" s="79" t="s">
        <v>456</v>
      </c>
      <c r="B220" s="81" t="s">
        <v>71</v>
      </c>
      <c r="C220" s="124" t="s">
        <v>71</v>
      </c>
      <c r="D220" s="127"/>
      <c r="E220" s="93" t="s">
        <v>148</v>
      </c>
      <c r="F220" s="82" t="s">
        <v>149</v>
      </c>
      <c r="G220" s="81" t="s">
        <v>52</v>
      </c>
      <c r="H220" s="83">
        <v>0</v>
      </c>
      <c r="I220" s="84">
        <v>0</v>
      </c>
      <c r="J220" s="85">
        <f t="shared" ref="J220:J221" si="51">H220*I220</f>
        <v>0</v>
      </c>
      <c r="K220" s="149"/>
      <c r="L220" s="149"/>
      <c r="M220" s="150"/>
      <c r="N220" s="87"/>
      <c r="O220" s="87"/>
      <c r="P220" s="89">
        <v>2.1921371220000001</v>
      </c>
      <c r="Q220" s="90">
        <v>0</v>
      </c>
      <c r="R220" s="188"/>
      <c r="S220" s="189"/>
      <c r="T220" s="188"/>
      <c r="U220" s="190"/>
      <c r="V220" s="87"/>
      <c r="W220" s="150"/>
    </row>
    <row r="221" spans="1:256" s="151" customFormat="1" ht="34.5" customHeight="1" x14ac:dyDescent="0.2">
      <c r="A221" s="79" t="s">
        <v>457</v>
      </c>
      <c r="B221" s="81">
        <v>9537</v>
      </c>
      <c r="C221" s="124">
        <v>9537</v>
      </c>
      <c r="D221" s="127" t="s">
        <v>49</v>
      </c>
      <c r="E221" s="93" t="s">
        <v>151</v>
      </c>
      <c r="F221" s="82" t="s">
        <v>152</v>
      </c>
      <c r="G221" s="81" t="s">
        <v>52</v>
      </c>
      <c r="H221" s="83">
        <v>0</v>
      </c>
      <c r="I221" s="84">
        <f>P221</f>
        <v>0</v>
      </c>
      <c r="J221" s="85">
        <f t="shared" si="51"/>
        <v>0</v>
      </c>
      <c r="K221" s="149"/>
      <c r="L221" s="149"/>
      <c r="M221" s="150"/>
      <c r="N221" s="87"/>
      <c r="O221" s="87"/>
      <c r="P221" s="89">
        <f>Q221*1.2418</f>
        <v>0</v>
      </c>
      <c r="Q221" s="90">
        <v>0</v>
      </c>
      <c r="R221" s="188"/>
      <c r="S221" s="189"/>
      <c r="T221" s="188"/>
      <c r="U221" s="190"/>
      <c r="V221" s="87"/>
      <c r="W221" s="150"/>
    </row>
    <row r="222" spans="1:256" ht="19.5" customHeight="1" x14ac:dyDescent="0.25">
      <c r="A222" s="79" t="s">
        <v>458</v>
      </c>
      <c r="B222" s="81" t="s">
        <v>71</v>
      </c>
      <c r="C222" s="81" t="s">
        <v>71</v>
      </c>
      <c r="D222" s="127"/>
      <c r="E222" s="93" t="s">
        <v>459</v>
      </c>
      <c r="F222" s="82" t="s">
        <v>460</v>
      </c>
      <c r="G222" s="81" t="s">
        <v>25</v>
      </c>
      <c r="H222" s="83">
        <v>0</v>
      </c>
      <c r="I222" s="148">
        <v>0</v>
      </c>
      <c r="J222" s="85">
        <f>I222*H222</f>
        <v>0</v>
      </c>
      <c r="K222" s="149"/>
      <c r="L222" s="149"/>
      <c r="M222" s="150"/>
      <c r="N222" s="87"/>
      <c r="O222" s="87"/>
      <c r="P222" s="89">
        <v>34.315901199999999</v>
      </c>
      <c r="Q222" s="90">
        <v>0</v>
      </c>
      <c r="R222" s="188"/>
      <c r="S222" s="189"/>
      <c r="T222" s="188"/>
      <c r="U222" s="190"/>
      <c r="V222" s="87"/>
      <c r="W222" s="150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</row>
    <row r="223" spans="1:256" ht="15" x14ac:dyDescent="0.25">
      <c r="A223" s="108"/>
      <c r="B223" s="111"/>
      <c r="C223" s="111"/>
      <c r="D223" s="141"/>
      <c r="E223" s="142"/>
      <c r="F223" s="132"/>
      <c r="G223" s="111"/>
      <c r="H223" s="114"/>
      <c r="I223" s="174"/>
      <c r="J223" s="116"/>
      <c r="K223" s="149"/>
      <c r="L223" s="149"/>
      <c r="M223" s="150"/>
      <c r="N223" s="87"/>
      <c r="O223" s="87"/>
      <c r="P223" s="89"/>
      <c r="Q223" s="90"/>
      <c r="R223" s="188"/>
      <c r="S223" s="189"/>
      <c r="T223" s="188"/>
      <c r="U223" s="190"/>
      <c r="V223" s="87"/>
      <c r="W223" s="150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</row>
    <row r="224" spans="1:256" ht="30" customHeight="1" x14ac:dyDescent="0.25">
      <c r="A224" s="70" t="s">
        <v>461</v>
      </c>
      <c r="B224" s="55"/>
      <c r="C224" s="54"/>
      <c r="D224" s="120"/>
      <c r="E224" s="121"/>
      <c r="F224" s="117" t="s">
        <v>462</v>
      </c>
      <c r="G224" s="55" t="s">
        <v>25</v>
      </c>
      <c r="H224" s="72">
        <v>0</v>
      </c>
      <c r="I224" s="194">
        <f>SUM(J226:J252)</f>
        <v>0</v>
      </c>
      <c r="J224" s="74">
        <f>I224*H224</f>
        <v>0</v>
      </c>
      <c r="K224" s="86"/>
      <c r="L224" s="86"/>
      <c r="M224" s="19"/>
      <c r="N224" s="19"/>
      <c r="O224" s="19"/>
      <c r="P224" s="50"/>
      <c r="Q224" s="51"/>
      <c r="R224" s="19"/>
      <c r="S224" s="19"/>
      <c r="T224" s="19"/>
      <c r="U224" s="19"/>
      <c r="V224" s="19"/>
      <c r="W224" s="19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</row>
    <row r="225" spans="1:256" s="75" customFormat="1" ht="20.25" customHeight="1" x14ac:dyDescent="0.2">
      <c r="A225" s="195" t="s">
        <v>463</v>
      </c>
      <c r="B225" s="120"/>
      <c r="C225" s="54"/>
      <c r="D225" s="120"/>
      <c r="E225" s="120"/>
      <c r="F225" s="117" t="s">
        <v>47</v>
      </c>
      <c r="G225" s="55"/>
      <c r="H225" s="72"/>
      <c r="I225" s="73"/>
      <c r="J225" s="140"/>
      <c r="K225" s="196"/>
      <c r="L225" s="196"/>
      <c r="M225" s="100"/>
      <c r="N225" s="197"/>
      <c r="O225" s="197"/>
      <c r="P225" s="103"/>
      <c r="Q225" s="123"/>
    </row>
    <row r="226" spans="1:256" ht="17.25" customHeight="1" x14ac:dyDescent="0.25">
      <c r="A226" s="198" t="s">
        <v>464</v>
      </c>
      <c r="B226" s="81">
        <v>73992</v>
      </c>
      <c r="C226" s="124">
        <v>73992</v>
      </c>
      <c r="D226" s="125" t="s">
        <v>49</v>
      </c>
      <c r="E226" s="127" t="s">
        <v>50</v>
      </c>
      <c r="F226" s="82" t="s">
        <v>51</v>
      </c>
      <c r="G226" s="81" t="s">
        <v>52</v>
      </c>
      <c r="H226" s="83">
        <v>0</v>
      </c>
      <c r="I226" s="84">
        <v>0</v>
      </c>
      <c r="J226" s="85">
        <f t="shared" ref="J226:J227" si="52">H226*I226</f>
        <v>0</v>
      </c>
      <c r="K226" s="19"/>
      <c r="L226" s="19"/>
      <c r="M226" s="19"/>
      <c r="N226" s="19"/>
      <c r="O226" s="19"/>
      <c r="P226" s="89">
        <v>0</v>
      </c>
      <c r="Q226" s="90">
        <v>0</v>
      </c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</row>
    <row r="227" spans="1:256" ht="21" customHeight="1" x14ac:dyDescent="0.25">
      <c r="A227" s="79" t="s">
        <v>465</v>
      </c>
      <c r="B227" s="81">
        <v>73822</v>
      </c>
      <c r="C227" s="124">
        <v>73822</v>
      </c>
      <c r="D227" s="127" t="s">
        <v>49</v>
      </c>
      <c r="E227" s="81" t="s">
        <v>54</v>
      </c>
      <c r="F227" s="82" t="s">
        <v>55</v>
      </c>
      <c r="G227" s="81" t="s">
        <v>52</v>
      </c>
      <c r="H227" s="83">
        <v>0</v>
      </c>
      <c r="I227" s="84">
        <v>0</v>
      </c>
      <c r="J227" s="85">
        <f t="shared" si="52"/>
        <v>0</v>
      </c>
      <c r="K227" s="19"/>
      <c r="L227" s="19"/>
      <c r="M227" s="19"/>
      <c r="N227" s="19"/>
      <c r="O227" s="19"/>
      <c r="P227" s="89">
        <v>0</v>
      </c>
      <c r="Q227" s="90">
        <v>0</v>
      </c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1:256" s="75" customFormat="1" ht="18.75" customHeight="1" x14ac:dyDescent="0.2">
      <c r="A228" s="70" t="s">
        <v>466</v>
      </c>
      <c r="B228" s="55"/>
      <c r="C228" s="54"/>
      <c r="D228" s="55"/>
      <c r="E228" s="55"/>
      <c r="F228" s="117" t="s">
        <v>67</v>
      </c>
      <c r="G228" s="55"/>
      <c r="H228" s="72"/>
      <c r="I228" s="84"/>
      <c r="J228" s="85"/>
      <c r="K228" s="100"/>
      <c r="L228" s="100"/>
      <c r="M228" s="100"/>
      <c r="N228" s="100"/>
      <c r="O228" s="100"/>
      <c r="P228" s="103"/>
      <c r="Q228" s="123"/>
    </row>
    <row r="229" spans="1:256" ht="23.25" x14ac:dyDescent="0.25">
      <c r="A229" s="79" t="s">
        <v>467</v>
      </c>
      <c r="B229" s="81" t="s">
        <v>71</v>
      </c>
      <c r="C229" s="124" t="s">
        <v>71</v>
      </c>
      <c r="D229" s="81"/>
      <c r="E229" s="81" t="s">
        <v>468</v>
      </c>
      <c r="F229" s="82" t="s">
        <v>469</v>
      </c>
      <c r="G229" s="81" t="s">
        <v>25</v>
      </c>
      <c r="H229" s="83">
        <v>0</v>
      </c>
      <c r="I229" s="84">
        <v>0</v>
      </c>
      <c r="J229" s="85">
        <f t="shared" ref="J229:J231" si="53">H229*I229</f>
        <v>0</v>
      </c>
      <c r="K229" s="19"/>
      <c r="L229" s="19"/>
      <c r="M229" s="19"/>
      <c r="N229" s="19"/>
      <c r="O229" s="19"/>
      <c r="P229" s="89">
        <v>0</v>
      </c>
      <c r="Q229" s="51">
        <v>0</v>
      </c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</row>
    <row r="230" spans="1:256" ht="23.25" x14ac:dyDescent="0.25">
      <c r="A230" s="79" t="s">
        <v>470</v>
      </c>
      <c r="B230" s="81" t="s">
        <v>71</v>
      </c>
      <c r="C230" s="124" t="s">
        <v>71</v>
      </c>
      <c r="D230" s="81"/>
      <c r="E230" s="81" t="s">
        <v>471</v>
      </c>
      <c r="F230" s="82" t="s">
        <v>472</v>
      </c>
      <c r="G230" s="81" t="s">
        <v>25</v>
      </c>
      <c r="H230" s="83">
        <v>0</v>
      </c>
      <c r="I230" s="84">
        <v>0</v>
      </c>
      <c r="J230" s="85">
        <f t="shared" si="53"/>
        <v>0</v>
      </c>
      <c r="K230" s="19"/>
      <c r="L230" s="19"/>
      <c r="M230" s="19"/>
      <c r="N230" s="19"/>
      <c r="O230" s="19"/>
      <c r="P230" s="89">
        <v>0</v>
      </c>
      <c r="Q230" s="51">
        <v>0</v>
      </c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1:256" ht="15" x14ac:dyDescent="0.25">
      <c r="A231" s="79" t="s">
        <v>473</v>
      </c>
      <c r="B231" s="81">
        <v>74051</v>
      </c>
      <c r="C231" s="124">
        <v>74051</v>
      </c>
      <c r="D231" s="81" t="s">
        <v>99</v>
      </c>
      <c r="E231" s="81" t="s">
        <v>474</v>
      </c>
      <c r="F231" s="82" t="s">
        <v>475</v>
      </c>
      <c r="G231" s="81" t="s">
        <v>25</v>
      </c>
      <c r="H231" s="83">
        <v>0</v>
      </c>
      <c r="I231" s="84">
        <v>0</v>
      </c>
      <c r="J231" s="85">
        <f t="shared" si="53"/>
        <v>0</v>
      </c>
      <c r="K231" s="19"/>
      <c r="L231" s="19"/>
      <c r="M231" s="19"/>
      <c r="N231" s="19"/>
      <c r="O231" s="19"/>
      <c r="P231" s="89">
        <v>0</v>
      </c>
      <c r="Q231" s="51">
        <v>0</v>
      </c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1:256" s="75" customFormat="1" x14ac:dyDescent="0.2">
      <c r="A232" s="70" t="s">
        <v>476</v>
      </c>
      <c r="B232" s="55"/>
      <c r="C232" s="54"/>
      <c r="D232" s="55"/>
      <c r="E232" s="55"/>
      <c r="F232" s="117" t="s">
        <v>477</v>
      </c>
      <c r="G232" s="55"/>
      <c r="H232" s="72"/>
      <c r="I232" s="73"/>
      <c r="J232" s="140"/>
      <c r="P232" s="103"/>
      <c r="Q232" s="123"/>
    </row>
    <row r="233" spans="1:256" ht="15" x14ac:dyDescent="0.25">
      <c r="A233" s="79" t="s">
        <v>478</v>
      </c>
      <c r="B233" s="81">
        <v>74077</v>
      </c>
      <c r="C233" s="130">
        <v>74077</v>
      </c>
      <c r="D233" s="127" t="s">
        <v>77</v>
      </c>
      <c r="E233" s="81" t="s">
        <v>78</v>
      </c>
      <c r="F233" s="82" t="s">
        <v>79</v>
      </c>
      <c r="G233" s="81" t="s">
        <v>52</v>
      </c>
      <c r="H233" s="83">
        <v>0</v>
      </c>
      <c r="I233" s="84">
        <v>0</v>
      </c>
      <c r="J233" s="85">
        <f>I233*H233</f>
        <v>0</v>
      </c>
      <c r="K233"/>
      <c r="L233"/>
      <c r="M233"/>
      <c r="N233"/>
      <c r="O233"/>
      <c r="P233" s="89">
        <v>0</v>
      </c>
      <c r="Q233" s="90">
        <v>0</v>
      </c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</row>
    <row r="234" spans="1:256" ht="23.25" x14ac:dyDescent="0.25">
      <c r="A234" s="79" t="s">
        <v>479</v>
      </c>
      <c r="B234" s="81">
        <v>78018</v>
      </c>
      <c r="C234" s="124">
        <v>78018</v>
      </c>
      <c r="D234" s="127" t="s">
        <v>49</v>
      </c>
      <c r="E234" s="81" t="s">
        <v>81</v>
      </c>
      <c r="F234" s="82" t="s">
        <v>82</v>
      </c>
      <c r="G234" s="81" t="s">
        <v>83</v>
      </c>
      <c r="H234" s="83">
        <v>0</v>
      </c>
      <c r="I234" s="84">
        <v>0</v>
      </c>
      <c r="J234" s="85">
        <f t="shared" ref="J234:J236" si="54">H234*I234</f>
        <v>0</v>
      </c>
      <c r="K234"/>
      <c r="L234"/>
      <c r="M234"/>
      <c r="N234"/>
      <c r="O234"/>
      <c r="P234" s="89">
        <v>0</v>
      </c>
      <c r="Q234" s="90">
        <v>0</v>
      </c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1:256" ht="34.5" x14ac:dyDescent="0.25">
      <c r="A235" s="79" t="s">
        <v>480</v>
      </c>
      <c r="B235" s="81">
        <v>72920</v>
      </c>
      <c r="C235" s="124" t="s">
        <v>85</v>
      </c>
      <c r="D235" s="127" t="s">
        <v>86</v>
      </c>
      <c r="E235" s="81" t="s">
        <v>87</v>
      </c>
      <c r="F235" s="82" t="s">
        <v>88</v>
      </c>
      <c r="G235" s="81" t="s">
        <v>83</v>
      </c>
      <c r="H235" s="83">
        <v>0</v>
      </c>
      <c r="I235" s="84">
        <v>0</v>
      </c>
      <c r="J235" s="85">
        <f t="shared" si="54"/>
        <v>0</v>
      </c>
      <c r="K235"/>
      <c r="L235"/>
      <c r="M235"/>
      <c r="N235"/>
      <c r="O235"/>
      <c r="P235" s="89">
        <v>0</v>
      </c>
      <c r="Q235" s="90">
        <v>0</v>
      </c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:256" ht="32.25" customHeight="1" x14ac:dyDescent="0.25">
      <c r="A236" s="79" t="s">
        <v>481</v>
      </c>
      <c r="B236" s="81">
        <v>79483</v>
      </c>
      <c r="C236" s="130" t="s">
        <v>71</v>
      </c>
      <c r="D236" s="81"/>
      <c r="E236" s="81" t="s">
        <v>90</v>
      </c>
      <c r="F236" s="82" t="s">
        <v>91</v>
      </c>
      <c r="G236" s="81" t="s">
        <v>83</v>
      </c>
      <c r="H236" s="83">
        <v>0</v>
      </c>
      <c r="I236" s="84">
        <v>0</v>
      </c>
      <c r="J236" s="85">
        <f t="shared" si="54"/>
        <v>0</v>
      </c>
      <c r="K236"/>
      <c r="L236"/>
      <c r="M236"/>
      <c r="N236"/>
      <c r="O236"/>
      <c r="P236" s="89">
        <v>0</v>
      </c>
      <c r="Q236" s="51">
        <v>0</v>
      </c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</row>
    <row r="237" spans="1:256" ht="23.25" x14ac:dyDescent="0.25">
      <c r="A237" s="79" t="s">
        <v>482</v>
      </c>
      <c r="B237" s="81" t="s">
        <v>483</v>
      </c>
      <c r="C237" s="130" t="s">
        <v>483</v>
      </c>
      <c r="D237" s="127" t="s">
        <v>86</v>
      </c>
      <c r="E237" s="81" t="s">
        <v>425</v>
      </c>
      <c r="F237" s="82" t="s">
        <v>484</v>
      </c>
      <c r="G237" s="81" t="s">
        <v>83</v>
      </c>
      <c r="H237" s="83">
        <v>0</v>
      </c>
      <c r="I237" s="148">
        <v>0</v>
      </c>
      <c r="J237" s="85">
        <f t="shared" ref="J237:J238" si="55">I237*H237</f>
        <v>0</v>
      </c>
      <c r="K237"/>
      <c r="L237"/>
      <c r="M237"/>
      <c r="N237"/>
      <c r="O237"/>
      <c r="P237" s="89">
        <v>0</v>
      </c>
      <c r="Q237" s="51">
        <v>0</v>
      </c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</row>
    <row r="238" spans="1:256" ht="15" x14ac:dyDescent="0.25">
      <c r="A238" s="79" t="s">
        <v>485</v>
      </c>
      <c r="B238" s="186">
        <v>5970</v>
      </c>
      <c r="C238" s="186">
        <v>5970</v>
      </c>
      <c r="D238" s="127" t="s">
        <v>49</v>
      </c>
      <c r="E238" s="81" t="s">
        <v>428</v>
      </c>
      <c r="F238" s="82" t="s">
        <v>429</v>
      </c>
      <c r="G238" s="81" t="s">
        <v>52</v>
      </c>
      <c r="H238" s="83">
        <v>0</v>
      </c>
      <c r="I238" s="148">
        <v>0</v>
      </c>
      <c r="J238" s="85">
        <f t="shared" si="55"/>
        <v>0</v>
      </c>
      <c r="K238"/>
      <c r="L238"/>
      <c r="M238"/>
      <c r="N238"/>
      <c r="O238"/>
      <c r="P238" s="89">
        <v>0</v>
      </c>
      <c r="Q238" s="51">
        <v>0</v>
      </c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1:256" ht="23.25" x14ac:dyDescent="0.25">
      <c r="A239" s="79" t="s">
        <v>486</v>
      </c>
      <c r="B239" s="81" t="s">
        <v>71</v>
      </c>
      <c r="C239" s="81" t="s">
        <v>71</v>
      </c>
      <c r="D239" s="81"/>
      <c r="E239" s="81" t="s">
        <v>487</v>
      </c>
      <c r="F239" s="82" t="s">
        <v>431</v>
      </c>
      <c r="G239" s="81" t="s">
        <v>52</v>
      </c>
      <c r="H239" s="83">
        <v>0</v>
      </c>
      <c r="I239" s="84">
        <v>0</v>
      </c>
      <c r="J239" s="173">
        <f t="shared" ref="J239:J241" si="56">H239*I239</f>
        <v>0</v>
      </c>
      <c r="K239"/>
      <c r="L239"/>
      <c r="M239"/>
      <c r="N239"/>
      <c r="O239"/>
      <c r="P239" s="89">
        <v>0</v>
      </c>
      <c r="Q239" s="51">
        <v>0</v>
      </c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1:256" ht="15" x14ac:dyDescent="0.25">
      <c r="A240" s="79" t="s">
        <v>488</v>
      </c>
      <c r="B240" s="81">
        <v>5975</v>
      </c>
      <c r="C240" s="130">
        <v>73928</v>
      </c>
      <c r="D240" s="127" t="s">
        <v>99</v>
      </c>
      <c r="E240" s="81" t="s">
        <v>100</v>
      </c>
      <c r="F240" s="82" t="s">
        <v>101</v>
      </c>
      <c r="G240" s="81" t="s">
        <v>52</v>
      </c>
      <c r="H240" s="83">
        <v>0</v>
      </c>
      <c r="I240" s="84">
        <v>0</v>
      </c>
      <c r="J240" s="85">
        <f t="shared" si="56"/>
        <v>0</v>
      </c>
      <c r="K240"/>
      <c r="L240"/>
      <c r="M240"/>
      <c r="N240"/>
      <c r="O240"/>
      <c r="P240" s="89">
        <v>0</v>
      </c>
      <c r="Q240" s="90">
        <v>0</v>
      </c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</row>
    <row r="241" spans="1:256" ht="23.25" x14ac:dyDescent="0.25">
      <c r="A241" s="79" t="s">
        <v>489</v>
      </c>
      <c r="B241" s="81">
        <v>73927</v>
      </c>
      <c r="C241" s="130">
        <v>73927</v>
      </c>
      <c r="D241" s="127" t="s">
        <v>49</v>
      </c>
      <c r="E241" s="81" t="s">
        <v>103</v>
      </c>
      <c r="F241" s="82" t="s">
        <v>490</v>
      </c>
      <c r="G241" s="81" t="s">
        <v>52</v>
      </c>
      <c r="H241" s="83">
        <v>0</v>
      </c>
      <c r="I241" s="84">
        <f t="shared" ref="I241:I242" si="57">P241</f>
        <v>0</v>
      </c>
      <c r="J241" s="85">
        <f t="shared" si="56"/>
        <v>0</v>
      </c>
      <c r="K241"/>
      <c r="L241"/>
      <c r="M241"/>
      <c r="N241"/>
      <c r="O241"/>
      <c r="P241" s="89">
        <v>0</v>
      </c>
      <c r="Q241" s="90">
        <v>0</v>
      </c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</row>
    <row r="242" spans="1:256" ht="23.25" x14ac:dyDescent="0.25">
      <c r="A242" s="79" t="s">
        <v>491</v>
      </c>
      <c r="B242" s="81">
        <v>73750</v>
      </c>
      <c r="C242" s="124">
        <v>73750</v>
      </c>
      <c r="D242" s="127" t="s">
        <v>49</v>
      </c>
      <c r="E242" s="81" t="s">
        <v>387</v>
      </c>
      <c r="F242" s="82" t="s">
        <v>492</v>
      </c>
      <c r="G242" s="81" t="s">
        <v>52</v>
      </c>
      <c r="H242" s="83">
        <v>0</v>
      </c>
      <c r="I242" s="148">
        <f t="shared" si="57"/>
        <v>0</v>
      </c>
      <c r="J242" s="85">
        <f>I242*H242</f>
        <v>0</v>
      </c>
      <c r="K242"/>
      <c r="L242"/>
      <c r="M242"/>
      <c r="N242"/>
      <c r="O242"/>
      <c r="P242" s="89">
        <v>0</v>
      </c>
      <c r="Q242" s="90">
        <v>0</v>
      </c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</row>
    <row r="243" spans="1:256" s="75" customFormat="1" x14ac:dyDescent="0.2">
      <c r="A243" s="70" t="s">
        <v>493</v>
      </c>
      <c r="B243" s="55"/>
      <c r="C243" s="54"/>
      <c r="D243" s="55"/>
      <c r="E243" s="55"/>
      <c r="F243" s="117" t="s">
        <v>494</v>
      </c>
      <c r="G243" s="55"/>
      <c r="H243" s="72"/>
      <c r="I243" s="73"/>
      <c r="J243" s="140"/>
      <c r="P243" s="184"/>
      <c r="Q243" s="123"/>
    </row>
    <row r="244" spans="1:256" ht="23.25" x14ac:dyDescent="0.25">
      <c r="A244" s="79" t="s">
        <v>495</v>
      </c>
      <c r="B244" s="81">
        <v>73965</v>
      </c>
      <c r="C244" s="124">
        <v>73965</v>
      </c>
      <c r="D244" s="127" t="s">
        <v>161</v>
      </c>
      <c r="E244" s="81" t="s">
        <v>162</v>
      </c>
      <c r="F244" s="82" t="s">
        <v>163</v>
      </c>
      <c r="G244" s="81" t="s">
        <v>83</v>
      </c>
      <c r="H244" s="83">
        <v>0</v>
      </c>
      <c r="I244" s="84">
        <v>0</v>
      </c>
      <c r="J244" s="85">
        <f t="shared" ref="J244:J246" si="58">H244*I244</f>
        <v>0</v>
      </c>
      <c r="K244"/>
      <c r="L244"/>
      <c r="M244"/>
      <c r="N244"/>
      <c r="O244"/>
      <c r="P244" s="89">
        <v>0</v>
      </c>
      <c r="Q244" s="51">
        <v>0</v>
      </c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</row>
    <row r="245" spans="1:256" ht="34.5" x14ac:dyDescent="0.25">
      <c r="A245" s="79" t="s">
        <v>496</v>
      </c>
      <c r="B245" s="81">
        <v>72920</v>
      </c>
      <c r="C245" s="124" t="s">
        <v>85</v>
      </c>
      <c r="D245" s="127" t="s">
        <v>86</v>
      </c>
      <c r="E245" s="81" t="s">
        <v>87</v>
      </c>
      <c r="F245" s="82" t="s">
        <v>88</v>
      </c>
      <c r="G245" s="81" t="s">
        <v>83</v>
      </c>
      <c r="H245" s="83">
        <v>0</v>
      </c>
      <c r="I245" s="84">
        <v>0</v>
      </c>
      <c r="J245" s="85">
        <f t="shared" si="58"/>
        <v>0</v>
      </c>
      <c r="K245"/>
      <c r="L245"/>
      <c r="M245"/>
      <c r="N245"/>
      <c r="O245"/>
      <c r="P245" s="89">
        <v>0</v>
      </c>
      <c r="Q245" s="90">
        <v>0</v>
      </c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</row>
    <row r="246" spans="1:256" ht="23.25" x14ac:dyDescent="0.25">
      <c r="A246" s="79" t="s">
        <v>497</v>
      </c>
      <c r="B246" s="81">
        <v>79483</v>
      </c>
      <c r="C246" s="130" t="s">
        <v>71</v>
      </c>
      <c r="D246" s="81"/>
      <c r="E246" s="81" t="s">
        <v>90</v>
      </c>
      <c r="F246" s="82" t="s">
        <v>91</v>
      </c>
      <c r="G246" s="81" t="s">
        <v>83</v>
      </c>
      <c r="H246" s="83">
        <v>0</v>
      </c>
      <c r="I246" s="84">
        <v>0</v>
      </c>
      <c r="J246" s="85">
        <f t="shared" si="58"/>
        <v>0</v>
      </c>
      <c r="K246"/>
      <c r="L246"/>
      <c r="M246"/>
      <c r="N246"/>
      <c r="O246"/>
      <c r="P246" s="89">
        <v>0</v>
      </c>
      <c r="Q246" s="51">
        <v>0</v>
      </c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</row>
    <row r="247" spans="1:256" ht="23.25" x14ac:dyDescent="0.25">
      <c r="A247" s="79" t="s">
        <v>498</v>
      </c>
      <c r="B247" s="81">
        <v>74145</v>
      </c>
      <c r="C247" s="124">
        <v>74145</v>
      </c>
      <c r="D247" s="127" t="s">
        <v>49</v>
      </c>
      <c r="E247" s="81" t="s">
        <v>441</v>
      </c>
      <c r="F247" s="82" t="s">
        <v>442</v>
      </c>
      <c r="G247" s="81" t="s">
        <v>52</v>
      </c>
      <c r="H247" s="83">
        <v>0</v>
      </c>
      <c r="I247" s="148">
        <v>0</v>
      </c>
      <c r="J247" s="85">
        <f t="shared" ref="J247:J248" si="59">I247*H247</f>
        <v>0</v>
      </c>
      <c r="K247"/>
      <c r="L247"/>
      <c r="M247"/>
      <c r="N247"/>
      <c r="O247"/>
      <c r="P247" s="89">
        <v>0</v>
      </c>
      <c r="Q247" s="51">
        <v>0</v>
      </c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</row>
    <row r="248" spans="1:256" ht="23.25" x14ac:dyDescent="0.25">
      <c r="A248" s="79" t="s">
        <v>499</v>
      </c>
      <c r="B248" s="81" t="s">
        <v>71</v>
      </c>
      <c r="C248" s="124" t="s">
        <v>71</v>
      </c>
      <c r="D248" s="81"/>
      <c r="E248" s="81" t="s">
        <v>500</v>
      </c>
      <c r="F248" s="82" t="s">
        <v>501</v>
      </c>
      <c r="G248" s="81" t="s">
        <v>25</v>
      </c>
      <c r="H248" s="83">
        <v>0</v>
      </c>
      <c r="I248" s="148">
        <v>0</v>
      </c>
      <c r="J248" s="85">
        <f t="shared" si="59"/>
        <v>0</v>
      </c>
      <c r="K248"/>
      <c r="L248"/>
      <c r="M248"/>
      <c r="N248"/>
      <c r="O248"/>
      <c r="P248" s="89">
        <v>0</v>
      </c>
      <c r="Q248" s="51">
        <v>0</v>
      </c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</row>
    <row r="249" spans="1:256" s="75" customFormat="1" x14ac:dyDescent="0.2">
      <c r="A249" s="70" t="s">
        <v>502</v>
      </c>
      <c r="B249" s="55"/>
      <c r="C249" s="54"/>
      <c r="D249" s="55"/>
      <c r="E249" s="55"/>
      <c r="F249" s="117" t="s">
        <v>146</v>
      </c>
      <c r="G249" s="55"/>
      <c r="H249" s="72"/>
      <c r="I249" s="73"/>
      <c r="J249" s="140"/>
      <c r="P249" s="184"/>
      <c r="Q249" s="123"/>
    </row>
    <row r="250" spans="1:256" x14ac:dyDescent="0.2">
      <c r="A250" s="79" t="s">
        <v>503</v>
      </c>
      <c r="B250" s="81" t="s">
        <v>71</v>
      </c>
      <c r="C250" s="124" t="s">
        <v>71</v>
      </c>
      <c r="D250" s="81"/>
      <c r="E250" s="81" t="s">
        <v>148</v>
      </c>
      <c r="F250" s="82" t="s">
        <v>149</v>
      </c>
      <c r="G250" s="81" t="s">
        <v>52</v>
      </c>
      <c r="H250" s="83">
        <v>0</v>
      </c>
      <c r="I250" s="84">
        <f t="shared" ref="I250:I252" si="60">P250</f>
        <v>0</v>
      </c>
      <c r="J250" s="85">
        <f t="shared" ref="J250:J252" si="61">H250*I250</f>
        <v>0</v>
      </c>
      <c r="P250" s="89">
        <v>0</v>
      </c>
      <c r="Q250" s="51">
        <v>0</v>
      </c>
    </row>
    <row r="251" spans="1:256" x14ac:dyDescent="0.2">
      <c r="A251" s="79" t="s">
        <v>504</v>
      </c>
      <c r="B251" s="81">
        <v>9537</v>
      </c>
      <c r="C251" s="124">
        <v>9537</v>
      </c>
      <c r="D251" s="127" t="s">
        <v>49</v>
      </c>
      <c r="E251" s="81" t="s">
        <v>151</v>
      </c>
      <c r="F251" s="82" t="s">
        <v>152</v>
      </c>
      <c r="G251" s="81" t="s">
        <v>52</v>
      </c>
      <c r="H251" s="83">
        <v>0</v>
      </c>
      <c r="I251" s="84">
        <f t="shared" si="60"/>
        <v>0</v>
      </c>
      <c r="J251" s="85">
        <f t="shared" si="61"/>
        <v>0</v>
      </c>
      <c r="P251" s="89">
        <v>0</v>
      </c>
      <c r="Q251" s="90">
        <v>0</v>
      </c>
    </row>
    <row r="252" spans="1:256" x14ac:dyDescent="0.2">
      <c r="A252" s="79" t="s">
        <v>505</v>
      </c>
      <c r="B252" s="81" t="s">
        <v>71</v>
      </c>
      <c r="C252" s="124" t="s">
        <v>71</v>
      </c>
      <c r="D252" s="81"/>
      <c r="E252" s="81" t="s">
        <v>506</v>
      </c>
      <c r="F252" s="82" t="s">
        <v>507</v>
      </c>
      <c r="G252" s="81" t="s">
        <v>25</v>
      </c>
      <c r="H252" s="83">
        <v>0</v>
      </c>
      <c r="I252" s="84">
        <f t="shared" si="60"/>
        <v>0</v>
      </c>
      <c r="J252" s="85">
        <f t="shared" si="61"/>
        <v>0</v>
      </c>
      <c r="P252" s="89">
        <v>0</v>
      </c>
      <c r="Q252" s="51">
        <v>0</v>
      </c>
    </row>
    <row r="253" spans="1:256" ht="15" x14ac:dyDescent="0.25">
      <c r="B253"/>
      <c r="C253"/>
      <c r="D253"/>
      <c r="E253"/>
      <c r="F253"/>
      <c r="G253"/>
      <c r="H253"/>
      <c r="I253"/>
      <c r="J253"/>
    </row>
    <row r="254" spans="1:256" ht="15" x14ac:dyDescent="0.25">
      <c r="B254"/>
      <c r="C254"/>
      <c r="D254"/>
      <c r="E254"/>
      <c r="F254"/>
      <c r="G254"/>
      <c r="H254"/>
      <c r="I254"/>
      <c r="J254"/>
    </row>
    <row r="255" spans="1:256" ht="15" x14ac:dyDescent="0.25">
      <c r="B255"/>
      <c r="C255"/>
      <c r="D255"/>
      <c r="E255"/>
      <c r="F255"/>
      <c r="G255"/>
      <c r="H255"/>
      <c r="I255"/>
      <c r="J255"/>
    </row>
    <row r="256" spans="1:256" ht="15" x14ac:dyDescent="0.25">
      <c r="B256"/>
      <c r="C256"/>
      <c r="D256"/>
      <c r="E256"/>
      <c r="F256"/>
      <c r="G256"/>
      <c r="H256"/>
      <c r="I256"/>
      <c r="J256"/>
    </row>
    <row r="257" spans="2:10" ht="15" x14ac:dyDescent="0.25">
      <c r="B257"/>
      <c r="C257"/>
      <c r="D257"/>
      <c r="E257"/>
      <c r="F257"/>
      <c r="G257"/>
      <c r="H257"/>
      <c r="I257"/>
      <c r="J257"/>
    </row>
    <row r="258" spans="2:10" ht="15" x14ac:dyDescent="0.25">
      <c r="B258"/>
      <c r="C258"/>
      <c r="D258"/>
      <c r="E258"/>
      <c r="F258"/>
      <c r="G258"/>
      <c r="H258"/>
      <c r="I258"/>
      <c r="J258"/>
    </row>
    <row r="259" spans="2:10" x14ac:dyDescent="0.2">
      <c r="B259" s="295"/>
      <c r="C259" s="295"/>
      <c r="D259" s="295"/>
      <c r="E259" s="295"/>
      <c r="F259" s="8"/>
      <c r="G259" s="295"/>
      <c r="H259" s="295"/>
      <c r="I259" s="295"/>
      <c r="J259" s="295"/>
    </row>
    <row r="260" spans="2:10" ht="15" x14ac:dyDescent="0.25">
      <c r="C260" s="2" t="s">
        <v>508</v>
      </c>
      <c r="E260" s="7"/>
      <c r="F260" s="8"/>
      <c r="G260"/>
      <c r="H260" s="2" t="s">
        <v>509</v>
      </c>
      <c r="I260" s="2"/>
      <c r="J260"/>
    </row>
    <row r="261" spans="2:10" ht="15" x14ac:dyDescent="0.25">
      <c r="C261" s="2" t="s">
        <v>510</v>
      </c>
      <c r="E261" s="7"/>
      <c r="F261" s="8"/>
      <c r="G261" s="296" t="s">
        <v>511</v>
      </c>
      <c r="H261" s="296"/>
      <c r="I261" s="296"/>
      <c r="J261"/>
    </row>
    <row r="262" spans="2:10" x14ac:dyDescent="0.2">
      <c r="F262" s="199"/>
      <c r="G262" s="297" t="s">
        <v>512</v>
      </c>
      <c r="H262" s="297"/>
      <c r="I262" s="8"/>
      <c r="J262" s="8"/>
    </row>
  </sheetData>
  <sheetProtection selectLockedCells="1" selectUnlockedCells="1"/>
  <mergeCells count="8">
    <mergeCell ref="G261:I261"/>
    <mergeCell ref="G262:H262"/>
    <mergeCell ref="A2:F2"/>
    <mergeCell ref="I3:J3"/>
    <mergeCell ref="H4:I4"/>
    <mergeCell ref="H5:I5"/>
    <mergeCell ref="B259:E259"/>
    <mergeCell ref="G259:J259"/>
  </mergeCells>
  <conditionalFormatting sqref="Q208 Q119 Q137 Q168 C45 Q74 Q205:Q206 Q48:Q49 Q178 Q161 Q192 Q43:Q44 Q57:Q58 Q76 Q100:Q105 Q245 Q165:Q166 C130 C146 C173:C174 Q195:Q199 C240 Q183 Q221 Q251 Q71 Q97:Q98 Q125:Q126 Q141:Q142 Q158:Q159 Q189:Q190 Q226:Q227 C170 C201 C233 Q201:Q203 Q233:Q235 C58 Q240:Q242 C236:C237 C246 Q170:Q176">
    <cfRule type="expression" dxfId="64" priority="1" stopIfTrue="1">
      <formula>$Q1048454=1</formula>
    </cfRule>
  </conditionalFormatting>
  <conditionalFormatting sqref="C207">
    <cfRule type="expression" dxfId="63" priority="2" stopIfTrue="1">
      <formula>$Q207=1</formula>
    </cfRule>
  </conditionalFormatting>
  <conditionalFormatting sqref="Q63">
    <cfRule type="expression" dxfId="62" priority="3" stopIfTrue="1">
      <formula>$Q63=1</formula>
    </cfRule>
  </conditionalFormatting>
  <conditionalFormatting sqref="Q31">
    <cfRule type="expression" dxfId="61" priority="4" stopIfTrue="1">
      <formula>$Q31=1</formula>
    </cfRule>
  </conditionalFormatting>
  <conditionalFormatting sqref="Q75">
    <cfRule type="expression" dxfId="60" priority="5" stopIfTrue="1">
      <formula>$Q75=1</formula>
    </cfRule>
  </conditionalFormatting>
  <conditionalFormatting sqref="Q93">
    <cfRule type="expression" dxfId="59" priority="6" stopIfTrue="1">
      <formula>$Q93=1</formula>
    </cfRule>
  </conditionalFormatting>
  <conditionalFormatting sqref="C38">
    <cfRule type="expression" dxfId="58" priority="7" stopIfTrue="1">
      <formula>$S38=1</formula>
    </cfRule>
  </conditionalFormatting>
  <conditionalFormatting sqref="Q46">
    <cfRule type="expression" dxfId="57" priority="8" stopIfTrue="1">
      <formula>$Q46=1</formula>
    </cfRule>
  </conditionalFormatting>
  <conditionalFormatting sqref="Q77">
    <cfRule type="expression" dxfId="56" priority="9" stopIfTrue="1">
      <formula>$Q77=1</formula>
    </cfRule>
  </conditionalFormatting>
  <conditionalFormatting sqref="Q30">
    <cfRule type="expression" dxfId="55" priority="10" stopIfTrue="1">
      <formula>$Q30=1</formula>
    </cfRule>
  </conditionalFormatting>
  <conditionalFormatting sqref="F211">
    <cfRule type="expression" dxfId="54" priority="11" stopIfTrue="1">
      <formula>$Q211=1</formula>
    </cfRule>
  </conditionalFormatting>
  <conditionalFormatting sqref="Q128">
    <cfRule type="expression" dxfId="53" priority="12" stopIfTrue="1">
      <formula>$Q128=1</formula>
    </cfRule>
  </conditionalFormatting>
  <conditionalFormatting sqref="Q129">
    <cfRule type="expression" dxfId="52" priority="13" stopIfTrue="1">
      <formula>$Q129=1</formula>
    </cfRule>
  </conditionalFormatting>
  <conditionalFormatting sqref="Q82">
    <cfRule type="expression" dxfId="51" priority="14" stopIfTrue="1">
      <formula>$Q82=1</formula>
    </cfRule>
  </conditionalFormatting>
  <conditionalFormatting sqref="Q108">
    <cfRule type="expression" dxfId="50" priority="15" stopIfTrue="1">
      <formula>$Q108=1</formula>
    </cfRule>
  </conditionalFormatting>
  <conditionalFormatting sqref="Q212">
    <cfRule type="expression" dxfId="49" priority="16" stopIfTrue="1">
      <formula>$Q212=1</formula>
    </cfRule>
  </conditionalFormatting>
  <conditionalFormatting sqref="Q79">
    <cfRule type="expression" dxfId="48" priority="17" stopIfTrue="1">
      <formula>$Q79=1</formula>
    </cfRule>
  </conditionalFormatting>
  <conditionalFormatting sqref="C22">
    <cfRule type="expression" dxfId="47" priority="18" stopIfTrue="1">
      <formula>$Q22=1</formula>
    </cfRule>
  </conditionalFormatting>
  <conditionalFormatting sqref="Q32">
    <cfRule type="expression" dxfId="46" priority="19" stopIfTrue="1">
      <formula>$Q32=1</formula>
    </cfRule>
  </conditionalFormatting>
  <conditionalFormatting sqref="C40">
    <cfRule type="expression" dxfId="45" priority="20" stopIfTrue="1">
      <formula>$Q40=1</formula>
    </cfRule>
  </conditionalFormatting>
  <conditionalFormatting sqref="Q40">
    <cfRule type="expression" dxfId="44" priority="21" stopIfTrue="1">
      <formula>$Q40=1</formula>
    </cfRule>
  </conditionalFormatting>
  <conditionalFormatting sqref="Q50">
    <cfRule type="expression" dxfId="43" priority="22" stopIfTrue="1">
      <formula>$Q50=1</formula>
    </cfRule>
  </conditionalFormatting>
  <conditionalFormatting sqref="Q45">
    <cfRule type="expression" dxfId="42" priority="23" stopIfTrue="1">
      <formula>$Q45=1</formula>
    </cfRule>
  </conditionalFormatting>
  <conditionalFormatting sqref="Q167">
    <cfRule type="expression" dxfId="41" priority="24" stopIfTrue="1">
      <formula>$Q167=1</formula>
    </cfRule>
  </conditionalFormatting>
  <conditionalFormatting sqref="Q27">
    <cfRule type="expression" dxfId="40" priority="25" stopIfTrue="1">
      <formula>$Q27=1</formula>
    </cfRule>
  </conditionalFormatting>
  <conditionalFormatting sqref="Q56">
    <cfRule type="expression" dxfId="39" priority="26" stopIfTrue="1">
      <formula>$Q56=1</formula>
    </cfRule>
  </conditionalFormatting>
  <conditionalFormatting sqref="Q78">
    <cfRule type="expression" dxfId="38" priority="27" stopIfTrue="1">
      <formula>$Q78=1</formula>
    </cfRule>
  </conditionalFormatting>
  <conditionalFormatting sqref="Q39">
    <cfRule type="expression" dxfId="37" priority="28" stopIfTrue="1">
      <formula>$Q39=1</formula>
    </cfRule>
  </conditionalFormatting>
  <conditionalFormatting sqref="Q26">
    <cfRule type="expression" dxfId="36" priority="29" stopIfTrue="1">
      <formula>$Q26=1</formula>
    </cfRule>
  </conditionalFormatting>
  <conditionalFormatting sqref="C26">
    <cfRule type="expression" dxfId="35" priority="30" stopIfTrue="1">
      <formula>$Q26=1</formula>
    </cfRule>
  </conditionalFormatting>
  <conditionalFormatting sqref="C48">
    <cfRule type="expression" dxfId="34" priority="31" stopIfTrue="1">
      <formula>$Q48=1</formula>
    </cfRule>
  </conditionalFormatting>
  <conditionalFormatting sqref="Q20">
    <cfRule type="expression" dxfId="33" priority="32" stopIfTrue="1">
      <formula>$Q20=1</formula>
    </cfRule>
  </conditionalFormatting>
  <conditionalFormatting sqref="Q72">
    <cfRule type="expression" dxfId="32" priority="33" stopIfTrue="1">
      <formula>$Q72=1</formula>
    </cfRule>
  </conditionalFormatting>
  <conditionalFormatting sqref="Q33">
    <cfRule type="expression" dxfId="31" priority="34" stopIfTrue="1">
      <formula>$Q33=1</formula>
    </cfRule>
  </conditionalFormatting>
  <conditionalFormatting sqref="C64">
    <cfRule type="expression" dxfId="30" priority="35" stopIfTrue="1">
      <formula>$Q64=1</formula>
    </cfRule>
  </conditionalFormatting>
  <conditionalFormatting sqref="Q64">
    <cfRule type="expression" dxfId="29" priority="36" stopIfTrue="1">
      <formula>$Q64=1</formula>
    </cfRule>
  </conditionalFormatting>
  <conditionalFormatting sqref="Q130">
    <cfRule type="expression" dxfId="28" priority="37" stopIfTrue="1">
      <formula>$Q130=1</formula>
    </cfRule>
  </conditionalFormatting>
  <conditionalFormatting sqref="Q80">
    <cfRule type="expression" dxfId="27" priority="38" stopIfTrue="1">
      <formula>$Q80=1</formula>
    </cfRule>
  </conditionalFormatting>
  <conditionalFormatting sqref="Q106">
    <cfRule type="expression" dxfId="26" priority="39" stopIfTrue="1">
      <formula>$Q106=1</formula>
    </cfRule>
  </conditionalFormatting>
  <conditionalFormatting sqref="Q60">
    <cfRule type="expression" dxfId="25" priority="40" stopIfTrue="1">
      <formula>$Q60=1</formula>
    </cfRule>
  </conditionalFormatting>
  <conditionalFormatting sqref="Q62">
    <cfRule type="expression" dxfId="24" priority="41" stopIfTrue="1">
      <formula>$Q62=1</formula>
    </cfRule>
  </conditionalFormatting>
  <conditionalFormatting sqref="C34:C35">
    <cfRule type="expression" dxfId="23" priority="42" stopIfTrue="1">
      <formula>$Q34=1</formula>
    </cfRule>
  </conditionalFormatting>
  <conditionalFormatting sqref="Q34:Q35">
    <cfRule type="expression" dxfId="22" priority="43" stopIfTrue="1">
      <formula>$Q34=1</formula>
    </cfRule>
  </conditionalFormatting>
  <conditionalFormatting sqref="Q214">
    <cfRule type="expression" dxfId="21" priority="44" stopIfTrue="1">
      <formula>$Q214=1</formula>
    </cfRule>
  </conditionalFormatting>
  <conditionalFormatting sqref="Q51">
    <cfRule type="expression" dxfId="20" priority="45" stopIfTrue="1">
      <formula>$Q51=1</formula>
    </cfRule>
  </conditionalFormatting>
  <conditionalFormatting sqref="C37">
    <cfRule type="expression" dxfId="19" priority="46" stopIfTrue="1">
      <formula>$Q37=1</formula>
    </cfRule>
  </conditionalFormatting>
  <conditionalFormatting sqref="C204">
    <cfRule type="expression" dxfId="18" priority="47" stopIfTrue="1">
      <formula>$Q204=1</formula>
    </cfRule>
  </conditionalFormatting>
  <conditionalFormatting sqref="Q37:Q38">
    <cfRule type="expression" dxfId="17" priority="48" stopIfTrue="1">
      <formula>$Q37=1</formula>
    </cfRule>
  </conditionalFormatting>
  <conditionalFormatting sqref="Q204">
    <cfRule type="expression" dxfId="16" priority="49" stopIfTrue="1">
      <formula>$Q204=1</formula>
    </cfRule>
  </conditionalFormatting>
  <conditionalFormatting sqref="Q28">
    <cfRule type="expression" dxfId="15" priority="50" stopIfTrue="1">
      <formula>$Q28=1</formula>
    </cfRule>
  </conditionalFormatting>
  <conditionalFormatting sqref="R189">
    <cfRule type="expression" dxfId="14" priority="51" stopIfTrue="1">
      <formula>$Q189=1</formula>
    </cfRule>
  </conditionalFormatting>
  <conditionalFormatting sqref="R190">
    <cfRule type="expression" dxfId="13" priority="52" stopIfTrue="1">
      <formula>$Q190=1</formula>
    </cfRule>
  </conditionalFormatting>
  <conditionalFormatting sqref="E207">
    <cfRule type="expression" dxfId="12" priority="53" stopIfTrue="1">
      <formula>$Q207=1</formula>
    </cfRule>
  </conditionalFormatting>
  <conditionalFormatting sqref="F115:F116">
    <cfRule type="expression" dxfId="11" priority="54" stopIfTrue="1">
      <formula>$P115=1</formula>
    </cfRule>
  </conditionalFormatting>
  <conditionalFormatting sqref="D20 D159 D189 D226">
    <cfRule type="expression" dxfId="10" priority="55" stopIfTrue="1">
      <formula>$R20=1</formula>
    </cfRule>
  </conditionalFormatting>
  <conditionalFormatting sqref="Q21">
    <cfRule type="expression" dxfId="9" priority="56" stopIfTrue="1">
      <formula>$Q21=1</formula>
    </cfRule>
  </conditionalFormatting>
  <conditionalFormatting sqref="Q23">
    <cfRule type="expression" dxfId="8" priority="57" stopIfTrue="1">
      <formula>$Q23=1</formula>
    </cfRule>
  </conditionalFormatting>
  <conditionalFormatting sqref="C29">
    <cfRule type="expression" dxfId="7" priority="58" stopIfTrue="1">
      <formula>$Q29=1</formula>
    </cfRule>
  </conditionalFormatting>
  <conditionalFormatting sqref="Q29">
    <cfRule type="expression" dxfId="6" priority="59" stopIfTrue="1">
      <formula>$Q29=1</formula>
    </cfRule>
  </conditionalFormatting>
  <conditionalFormatting sqref="Q36">
    <cfRule type="expression" dxfId="5" priority="60" stopIfTrue="1">
      <formula>$Q36=1</formula>
    </cfRule>
  </conditionalFormatting>
  <conditionalFormatting sqref="B34">
    <cfRule type="expression" dxfId="4" priority="61" stopIfTrue="1">
      <formula>$Q34=1</formula>
    </cfRule>
  </conditionalFormatting>
  <conditionalFormatting sqref="B48">
    <cfRule type="expression" dxfId="3" priority="62" stopIfTrue="1">
      <formula>$Q48=1</formula>
    </cfRule>
  </conditionalFormatting>
  <conditionalFormatting sqref="B58">
    <cfRule type="expression" dxfId="2" priority="63" stopIfTrue="1">
      <formula>$Q58=1</formula>
    </cfRule>
  </conditionalFormatting>
  <conditionalFormatting sqref="B64">
    <cfRule type="expression" dxfId="1" priority="64" stopIfTrue="1">
      <formula>$Q64=1</formula>
    </cfRule>
  </conditionalFormatting>
  <conditionalFormatting sqref="B130">
    <cfRule type="expression" dxfId="0" priority="65" stopIfTrue="1">
      <formula>$Q130=1</formula>
    </cfRule>
  </conditionalFormatting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H43" sqref="H43"/>
    </sheetView>
  </sheetViews>
  <sheetFormatPr defaultColWidth="8.5703125" defaultRowHeight="15" x14ac:dyDescent="0.25"/>
  <cols>
    <col min="2" max="2" width="31.42578125" customWidth="1"/>
  </cols>
  <sheetData>
    <row r="1" spans="1:17" s="204" customFormat="1" ht="12.75" customHeight="1" x14ac:dyDescent="0.2">
      <c r="A1" s="298" t="s">
        <v>513</v>
      </c>
      <c r="B1" s="298"/>
      <c r="C1" s="298"/>
      <c r="D1" s="298"/>
      <c r="E1" s="298"/>
      <c r="F1" s="298"/>
      <c r="G1" s="298"/>
      <c r="H1" s="200"/>
      <c r="I1" s="201"/>
      <c r="J1" s="202"/>
      <c r="K1" s="202"/>
      <c r="L1" s="203"/>
      <c r="M1" s="203"/>
      <c r="N1" s="203"/>
      <c r="O1" s="202"/>
      <c r="P1" s="202"/>
      <c r="Q1" s="202"/>
    </row>
    <row r="2" spans="1:17" ht="12.75" customHeight="1" x14ac:dyDescent="0.25">
      <c r="A2" s="299" t="s">
        <v>514</v>
      </c>
      <c r="B2" s="299"/>
      <c r="C2" s="299"/>
      <c r="D2" s="299"/>
      <c r="E2" s="299"/>
      <c r="F2" s="299"/>
      <c r="G2" s="299"/>
      <c r="H2" s="205"/>
      <c r="I2" s="206"/>
      <c r="J2" s="207"/>
      <c r="K2" s="207"/>
      <c r="L2" s="208"/>
      <c r="M2" s="208"/>
      <c r="N2" s="208"/>
      <c r="O2" s="207"/>
      <c r="P2" s="207"/>
      <c r="Q2" s="202"/>
    </row>
    <row r="3" spans="1:17" x14ac:dyDescent="0.25">
      <c r="A3" s="209"/>
      <c r="B3" s="210" t="s">
        <v>515</v>
      </c>
      <c r="C3" s="300"/>
      <c r="D3" s="300"/>
      <c r="E3" s="301"/>
      <c r="F3" s="301"/>
      <c r="G3" s="302"/>
      <c r="H3" s="302"/>
      <c r="I3" s="211"/>
      <c r="J3" s="207"/>
      <c r="K3" s="207"/>
      <c r="L3" s="208"/>
      <c r="M3" s="208"/>
      <c r="N3" s="208"/>
      <c r="O3" s="207"/>
      <c r="P3" s="207"/>
      <c r="Q3" s="202"/>
    </row>
    <row r="4" spans="1:17" x14ac:dyDescent="0.25">
      <c r="A4" s="209"/>
      <c r="B4" s="210" t="s">
        <v>516</v>
      </c>
      <c r="C4" s="212">
        <v>1</v>
      </c>
      <c r="D4" s="213"/>
      <c r="E4" s="214" t="s">
        <v>3</v>
      </c>
      <c r="F4" s="215"/>
      <c r="G4" s="302"/>
      <c r="H4" s="302"/>
      <c r="I4" s="211"/>
      <c r="J4" s="207"/>
      <c r="K4" s="207"/>
      <c r="L4" s="208"/>
      <c r="M4" s="208"/>
      <c r="N4" s="208"/>
      <c r="O4" s="207"/>
      <c r="P4" s="207"/>
      <c r="Q4" s="202"/>
    </row>
    <row r="5" spans="1:17" x14ac:dyDescent="0.25">
      <c r="A5" s="216"/>
      <c r="B5" s="217"/>
      <c r="C5" s="218"/>
      <c r="D5" s="219"/>
      <c r="E5" s="220"/>
      <c r="F5" s="221"/>
      <c r="G5" s="217"/>
      <c r="H5" s="222"/>
      <c r="I5" s="206"/>
      <c r="J5" s="207"/>
      <c r="K5" s="207"/>
      <c r="L5" s="208"/>
      <c r="M5" s="208"/>
      <c r="N5" s="208"/>
      <c r="O5" s="207"/>
      <c r="P5" s="207"/>
      <c r="Q5" s="202"/>
    </row>
    <row r="6" spans="1:17" ht="12.75" customHeight="1" x14ac:dyDescent="0.25">
      <c r="A6" s="303" t="s">
        <v>517</v>
      </c>
      <c r="B6" s="304" t="s">
        <v>518</v>
      </c>
      <c r="C6" s="305" t="s">
        <v>34</v>
      </c>
      <c r="D6" s="305"/>
      <c r="E6" s="305"/>
      <c r="F6" s="305"/>
      <c r="G6" s="305"/>
      <c r="H6" s="306" t="s">
        <v>519</v>
      </c>
      <c r="I6" s="223"/>
      <c r="J6" s="207"/>
      <c r="K6" s="207"/>
      <c r="L6" s="208"/>
      <c r="M6" s="208"/>
      <c r="N6" s="208"/>
      <c r="O6" s="207"/>
      <c r="P6" s="207"/>
      <c r="Q6" s="202"/>
    </row>
    <row r="7" spans="1:17" x14ac:dyDescent="0.25">
      <c r="A7" s="303"/>
      <c r="B7" s="304"/>
      <c r="C7" s="224">
        <v>1</v>
      </c>
      <c r="D7" s="224">
        <v>2</v>
      </c>
      <c r="E7" s="224">
        <v>3</v>
      </c>
      <c r="F7" s="224">
        <v>4</v>
      </c>
      <c r="G7" s="224">
        <v>5</v>
      </c>
      <c r="H7" s="306"/>
      <c r="I7" s="223"/>
      <c r="J7" s="207"/>
      <c r="K7" s="207"/>
      <c r="L7" s="208"/>
      <c r="M7" s="208"/>
      <c r="N7" s="208"/>
      <c r="O7" s="207"/>
      <c r="P7" s="207"/>
      <c r="Q7" s="202"/>
    </row>
    <row r="8" spans="1:17" s="230" customFormat="1" ht="12.75" customHeight="1" x14ac:dyDescent="0.25">
      <c r="A8" s="225" t="s">
        <v>21</v>
      </c>
      <c r="B8" s="307" t="s">
        <v>520</v>
      </c>
      <c r="C8" s="307"/>
      <c r="D8" s="307"/>
      <c r="E8" s="307"/>
      <c r="F8" s="307"/>
      <c r="G8" s="307"/>
      <c r="H8" s="307"/>
      <c r="I8" s="226"/>
      <c r="J8" s="227"/>
      <c r="K8" s="227"/>
      <c r="L8" s="228"/>
      <c r="M8" s="228"/>
      <c r="N8" s="228"/>
      <c r="O8" s="227"/>
      <c r="P8" s="227"/>
      <c r="Q8" s="229"/>
    </row>
    <row r="9" spans="1:17" x14ac:dyDescent="0.25">
      <c r="A9" s="308" t="s">
        <v>23</v>
      </c>
      <c r="B9" s="309" t="s">
        <v>521</v>
      </c>
      <c r="C9" s="231">
        <f>H9*C10</f>
        <v>0</v>
      </c>
      <c r="D9" s="232"/>
      <c r="E9" s="232"/>
      <c r="F9" s="232"/>
      <c r="G9" s="232"/>
      <c r="H9" s="233">
        <v>0</v>
      </c>
      <c r="I9" s="234"/>
      <c r="J9" s="235">
        <f t="shared" ref="J9:J14" si="0">SUM(C9:G9)</f>
        <v>0</v>
      </c>
      <c r="K9" s="227"/>
      <c r="L9" s="236"/>
      <c r="M9" s="228"/>
      <c r="N9" s="236">
        <f>SUM(C9:G9)</f>
        <v>0</v>
      </c>
      <c r="O9" s="227"/>
      <c r="P9" s="227"/>
      <c r="Q9" s="229"/>
    </row>
    <row r="10" spans="1:17" s="204" customFormat="1" ht="12.75" x14ac:dyDescent="0.2">
      <c r="A10" s="308"/>
      <c r="B10" s="309"/>
      <c r="C10" s="237">
        <v>0</v>
      </c>
      <c r="D10" s="238"/>
      <c r="E10" s="238"/>
      <c r="F10" s="238"/>
      <c r="G10" s="238"/>
      <c r="H10" s="239">
        <f>SUM(C10:G10)</f>
        <v>0</v>
      </c>
      <c r="I10" s="240"/>
      <c r="J10" s="241">
        <f t="shared" si="0"/>
        <v>0</v>
      </c>
      <c r="K10" s="207"/>
      <c r="L10" s="208"/>
      <c r="M10" s="208"/>
      <c r="N10" s="208"/>
      <c r="O10" s="207"/>
      <c r="P10" s="207"/>
      <c r="Q10" s="229"/>
    </row>
    <row r="11" spans="1:17" x14ac:dyDescent="0.25">
      <c r="A11" s="308" t="s">
        <v>42</v>
      </c>
      <c r="B11" s="310" t="s">
        <v>33</v>
      </c>
      <c r="C11" s="242">
        <f>$H$11*C12</f>
        <v>0</v>
      </c>
      <c r="D11" s="242">
        <f>$H$11*D12</f>
        <v>0</v>
      </c>
      <c r="E11" s="242">
        <f>$H$11*E12</f>
        <v>0</v>
      </c>
      <c r="F11" s="242">
        <f>$H$11*F12</f>
        <v>0</v>
      </c>
      <c r="G11" s="242">
        <f>$H$11*G12</f>
        <v>0</v>
      </c>
      <c r="H11" s="243">
        <v>0</v>
      </c>
      <c r="I11" s="234"/>
      <c r="J11" s="235">
        <f t="shared" si="0"/>
        <v>0</v>
      </c>
      <c r="K11" s="207">
        <f>J11/5</f>
        <v>0</v>
      </c>
      <c r="L11" s="244"/>
      <c r="M11" s="208"/>
      <c r="N11" s="236">
        <f>SUM(C11:G11)</f>
        <v>0</v>
      </c>
      <c r="O11" s="207"/>
      <c r="P11" s="207"/>
      <c r="Q11" s="229"/>
    </row>
    <row r="12" spans="1:17" x14ac:dyDescent="0.25">
      <c r="A12" s="308"/>
      <c r="B12" s="310"/>
      <c r="C12" s="245">
        <v>0</v>
      </c>
      <c r="D12" s="245">
        <v>0</v>
      </c>
      <c r="E12" s="245">
        <v>0</v>
      </c>
      <c r="F12" s="245">
        <v>0</v>
      </c>
      <c r="G12" s="245">
        <v>0</v>
      </c>
      <c r="H12" s="239">
        <f>SUM(C12:G12)</f>
        <v>0</v>
      </c>
      <c r="I12" s="240"/>
      <c r="J12" s="241">
        <f t="shared" si="0"/>
        <v>0</v>
      </c>
      <c r="K12" s="246" t="e">
        <f>K11/J11</f>
        <v>#DIV/0!</v>
      </c>
      <c r="L12" s="208"/>
      <c r="M12" s="208"/>
      <c r="N12" s="208"/>
      <c r="O12" s="207"/>
      <c r="P12" s="207"/>
      <c r="Q12" s="229"/>
    </row>
    <row r="13" spans="1:17" x14ac:dyDescent="0.25">
      <c r="A13" s="308" t="s">
        <v>522</v>
      </c>
      <c r="B13" s="310" t="s">
        <v>523</v>
      </c>
      <c r="C13" s="242">
        <f>H13*C14</f>
        <v>0</v>
      </c>
      <c r="D13" s="247"/>
      <c r="E13" s="247"/>
      <c r="F13" s="247"/>
      <c r="G13" s="242">
        <f>H13*G14</f>
        <v>0</v>
      </c>
      <c r="H13" s="233">
        <v>0</v>
      </c>
      <c r="I13" s="234"/>
      <c r="J13" s="235">
        <f t="shared" si="0"/>
        <v>0</v>
      </c>
      <c r="K13" s="207"/>
      <c r="L13" s="244"/>
      <c r="M13" s="208"/>
      <c r="N13" s="236">
        <f>SUM(C13:G13)</f>
        <v>0</v>
      </c>
      <c r="O13" s="207"/>
      <c r="P13" s="207"/>
      <c r="Q13" s="229"/>
    </row>
    <row r="14" spans="1:17" x14ac:dyDescent="0.25">
      <c r="A14" s="308"/>
      <c r="B14" s="310"/>
      <c r="C14" s="237">
        <v>0</v>
      </c>
      <c r="D14" s="238"/>
      <c r="E14" s="238"/>
      <c r="F14" s="238"/>
      <c r="G14" s="237">
        <v>0</v>
      </c>
      <c r="H14" s="239">
        <f>SUM(C14:G14)</f>
        <v>0</v>
      </c>
      <c r="I14" s="240"/>
      <c r="J14" s="241">
        <f t="shared" si="0"/>
        <v>0</v>
      </c>
      <c r="K14" s="207"/>
      <c r="L14" s="208"/>
      <c r="M14" s="208"/>
      <c r="N14" s="208"/>
      <c r="O14" s="207"/>
      <c r="P14" s="207"/>
      <c r="Q14" s="229"/>
    </row>
    <row r="15" spans="1:17" x14ac:dyDescent="0.25">
      <c r="A15" s="248" t="s">
        <v>524</v>
      </c>
      <c r="B15" s="311" t="s">
        <v>39</v>
      </c>
      <c r="C15" s="311"/>
      <c r="D15" s="311"/>
      <c r="E15" s="311"/>
      <c r="F15" s="311"/>
      <c r="G15" s="311"/>
      <c r="H15" s="311"/>
      <c r="I15" s="249"/>
      <c r="J15" s="235"/>
      <c r="K15" s="207"/>
      <c r="L15" s="208"/>
      <c r="M15" s="208"/>
      <c r="N15" s="208"/>
      <c r="O15" s="207"/>
      <c r="P15" s="207"/>
      <c r="Q15" s="229"/>
    </row>
    <row r="16" spans="1:17" ht="13.5" customHeight="1" x14ac:dyDescent="0.25">
      <c r="A16" s="308" t="s">
        <v>525</v>
      </c>
      <c r="B16" s="312" t="s">
        <v>40</v>
      </c>
      <c r="C16" s="231">
        <f>$H$16*C17</f>
        <v>0</v>
      </c>
      <c r="D16" s="231">
        <f>$H$16*D17</f>
        <v>0</v>
      </c>
      <c r="E16" s="231"/>
      <c r="F16" s="231"/>
      <c r="G16" s="231"/>
      <c r="H16" s="233">
        <v>0</v>
      </c>
      <c r="I16" s="234" t="e">
        <f>J16*$C$4</f>
        <v>#N/A</v>
      </c>
      <c r="J16" s="235" t="e">
        <f>#N/A</f>
        <v>#N/A</v>
      </c>
      <c r="K16" s="235">
        <f>SUM(C16:G16)</f>
        <v>0</v>
      </c>
      <c r="L16" s="208"/>
      <c r="M16" s="208"/>
      <c r="N16" s="236">
        <f>SUM(C16:G16)</f>
        <v>0</v>
      </c>
      <c r="O16" s="207"/>
      <c r="P16" s="207"/>
      <c r="Q16" s="229"/>
    </row>
    <row r="17" spans="1:17" ht="30.75" customHeight="1" x14ac:dyDescent="0.25">
      <c r="A17" s="308"/>
      <c r="B17" s="312"/>
      <c r="C17" s="245">
        <v>0</v>
      </c>
      <c r="D17" s="245">
        <v>0</v>
      </c>
      <c r="E17" s="250"/>
      <c r="F17" s="250"/>
      <c r="G17" s="250"/>
      <c r="H17" s="239">
        <f>SUM(C17:G17)</f>
        <v>0</v>
      </c>
      <c r="I17" s="234"/>
      <c r="J17" s="241">
        <f>SUM(C17:G17)</f>
        <v>0</v>
      </c>
      <c r="K17" s="207"/>
      <c r="L17" s="208"/>
      <c r="M17" s="208"/>
      <c r="N17" s="208"/>
      <c r="O17" s="207"/>
      <c r="P17" s="207"/>
      <c r="Q17" s="229"/>
    </row>
    <row r="18" spans="1:17" x14ac:dyDescent="0.25">
      <c r="A18" s="248" t="s">
        <v>526</v>
      </c>
      <c r="B18" s="313" t="s">
        <v>193</v>
      </c>
      <c r="C18" s="313"/>
      <c r="D18" s="313"/>
      <c r="E18" s="313"/>
      <c r="F18" s="313"/>
      <c r="G18" s="313"/>
      <c r="H18" s="251"/>
      <c r="I18" s="234"/>
      <c r="J18" s="235"/>
      <c r="K18" s="207"/>
      <c r="L18" s="208"/>
      <c r="M18" s="208"/>
      <c r="N18" s="208"/>
      <c r="O18" s="207"/>
      <c r="P18" s="207"/>
      <c r="Q18" s="229"/>
    </row>
    <row r="19" spans="1:17" ht="13.5" customHeight="1" x14ac:dyDescent="0.25">
      <c r="A19" s="308" t="s">
        <v>527</v>
      </c>
      <c r="B19" s="314" t="s">
        <v>195</v>
      </c>
      <c r="C19" s="252"/>
      <c r="D19" s="231">
        <f>$H$19*D20</f>
        <v>30917.592000000004</v>
      </c>
      <c r="E19" s="231">
        <f>$H$19*E20</f>
        <v>30917.592000000004</v>
      </c>
      <c r="F19" s="231">
        <f>$H$19*F20</f>
        <v>30917.592000000004</v>
      </c>
      <c r="G19" s="231">
        <f>$H$19*G20</f>
        <v>10305.864000000001</v>
      </c>
      <c r="H19" s="233">
        <v>103058.64</v>
      </c>
      <c r="I19" s="234" t="e">
        <f>J19*$C$4</f>
        <v>#N/A</v>
      </c>
      <c r="J19" s="235" t="e">
        <f>#N/A</f>
        <v>#N/A</v>
      </c>
      <c r="K19" s="235">
        <f>SUM(C19:G19)</f>
        <v>103058.64000000001</v>
      </c>
      <c r="L19" s="208"/>
      <c r="M19" s="208"/>
      <c r="N19" s="236">
        <f>SUM(C19:G19)</f>
        <v>103058.64000000001</v>
      </c>
      <c r="O19" s="207"/>
      <c r="P19" s="207"/>
      <c r="Q19" s="229"/>
    </row>
    <row r="20" spans="1:17" ht="30" customHeight="1" x14ac:dyDescent="0.25">
      <c r="A20" s="308"/>
      <c r="B20" s="314"/>
      <c r="C20" s="253"/>
      <c r="D20" s="245">
        <v>0.30000000000000004</v>
      </c>
      <c r="E20" s="254">
        <v>0.30000000000000004</v>
      </c>
      <c r="F20" s="254">
        <v>0.30000000000000004</v>
      </c>
      <c r="G20" s="254">
        <v>0.1</v>
      </c>
      <c r="H20" s="239">
        <f>SUM(C20:G20)</f>
        <v>1.0000000000000002</v>
      </c>
      <c r="I20" s="240"/>
      <c r="J20" s="241">
        <f>SUM(C20:G20)</f>
        <v>1.0000000000000002</v>
      </c>
      <c r="K20" s="207"/>
      <c r="L20" s="208"/>
      <c r="M20" s="208"/>
      <c r="N20" s="208"/>
      <c r="O20" s="207"/>
      <c r="P20" s="207"/>
      <c r="Q20" s="229"/>
    </row>
    <row r="21" spans="1:17" s="259" customFormat="1" ht="12.75" x14ac:dyDescent="0.2">
      <c r="A21" s="248" t="s">
        <v>528</v>
      </c>
      <c r="B21" s="311" t="s">
        <v>298</v>
      </c>
      <c r="C21" s="311"/>
      <c r="D21" s="311"/>
      <c r="E21" s="311"/>
      <c r="F21" s="311"/>
      <c r="G21" s="311"/>
      <c r="H21" s="311"/>
      <c r="I21" s="255"/>
      <c r="J21" s="256"/>
      <c r="K21" s="257"/>
      <c r="L21" s="258"/>
      <c r="M21" s="258"/>
      <c r="N21" s="258"/>
      <c r="O21" s="257"/>
      <c r="P21" s="257"/>
      <c r="Q21" s="229"/>
    </row>
    <row r="22" spans="1:17" s="264" customFormat="1" ht="13.5" customHeight="1" x14ac:dyDescent="0.2">
      <c r="A22" s="308" t="s">
        <v>529</v>
      </c>
      <c r="B22" s="315" t="s">
        <v>300</v>
      </c>
      <c r="C22" s="250"/>
      <c r="D22" s="231">
        <f>$H$22*D23</f>
        <v>6854.4720000000016</v>
      </c>
      <c r="E22" s="231">
        <f>$H$22*E23</f>
        <v>6854.4720000000016</v>
      </c>
      <c r="F22" s="231">
        <f>$H$22*F23</f>
        <v>6854.4720000000016</v>
      </c>
      <c r="G22" s="231">
        <f>$H$22*G23</f>
        <v>2284.8240000000001</v>
      </c>
      <c r="H22" s="233">
        <v>22848.240000000002</v>
      </c>
      <c r="I22" s="260"/>
      <c r="J22" s="261"/>
      <c r="K22" s="262"/>
      <c r="L22" s="263"/>
      <c r="M22" s="263"/>
      <c r="N22" s="263"/>
      <c r="O22" s="262"/>
      <c r="P22" s="262"/>
      <c r="Q22" s="229"/>
    </row>
    <row r="23" spans="1:17" ht="18.75" customHeight="1" x14ac:dyDescent="0.25">
      <c r="A23" s="308"/>
      <c r="B23" s="315"/>
      <c r="C23" s="250"/>
      <c r="D23" s="254">
        <v>0.30000000000000004</v>
      </c>
      <c r="E23" s="254">
        <v>0.30000000000000004</v>
      </c>
      <c r="F23" s="254">
        <v>0.30000000000000004</v>
      </c>
      <c r="G23" s="254">
        <v>0.1</v>
      </c>
      <c r="H23" s="265">
        <f>SUM(C23:G23)</f>
        <v>1.0000000000000002</v>
      </c>
      <c r="I23" s="260"/>
      <c r="J23" s="261"/>
      <c r="K23" s="262"/>
      <c r="L23" s="263"/>
      <c r="M23" s="263"/>
      <c r="N23" s="263"/>
      <c r="O23" s="262"/>
      <c r="P23" s="262"/>
      <c r="Q23" s="229"/>
    </row>
    <row r="24" spans="1:17" s="204" customFormat="1" ht="12.75" x14ac:dyDescent="0.2">
      <c r="A24" s="248" t="s">
        <v>530</v>
      </c>
      <c r="B24" s="313" t="s">
        <v>298</v>
      </c>
      <c r="C24" s="313"/>
      <c r="D24" s="313"/>
      <c r="E24" s="313"/>
      <c r="F24" s="313"/>
      <c r="G24" s="313"/>
      <c r="H24" s="251"/>
      <c r="I24" s="249"/>
      <c r="J24" s="235"/>
      <c r="K24" s="207"/>
      <c r="L24" s="208"/>
      <c r="M24" s="208"/>
      <c r="N24" s="208"/>
      <c r="O24" s="207"/>
      <c r="P24" s="207"/>
      <c r="Q24" s="229"/>
    </row>
    <row r="25" spans="1:17" ht="13.5" customHeight="1" x14ac:dyDescent="0.25">
      <c r="A25" s="316" t="s">
        <v>531</v>
      </c>
      <c r="B25" s="317" t="s">
        <v>326</v>
      </c>
      <c r="C25" s="266"/>
      <c r="D25" s="231">
        <f>D26*$H$25</f>
        <v>0</v>
      </c>
      <c r="E25" s="231">
        <f>E26*$H$25</f>
        <v>0</v>
      </c>
      <c r="F25" s="231">
        <f>F26*$H$25</f>
        <v>0</v>
      </c>
      <c r="G25" s="231">
        <f>G26*$H$25</f>
        <v>0</v>
      </c>
      <c r="H25" s="243">
        <v>0</v>
      </c>
      <c r="I25" s="249"/>
      <c r="J25" s="235"/>
      <c r="K25" s="207"/>
      <c r="L25" s="208"/>
      <c r="M25" s="208"/>
      <c r="N25" s="208"/>
      <c r="O25" s="207"/>
      <c r="P25" s="207"/>
      <c r="Q25" s="229"/>
    </row>
    <row r="26" spans="1:17" x14ac:dyDescent="0.25">
      <c r="A26" s="316"/>
      <c r="B26" s="317"/>
      <c r="C26" s="267"/>
      <c r="D26" s="254">
        <v>0</v>
      </c>
      <c r="E26" s="254">
        <v>0</v>
      </c>
      <c r="F26" s="254">
        <v>0</v>
      </c>
      <c r="G26" s="254">
        <v>0</v>
      </c>
      <c r="H26" s="268">
        <v>1</v>
      </c>
      <c r="I26" s="249"/>
      <c r="J26" s="235"/>
      <c r="K26" s="207"/>
      <c r="L26" s="208"/>
      <c r="M26" s="208"/>
      <c r="N26" s="208"/>
      <c r="O26" s="207"/>
      <c r="P26" s="207"/>
      <c r="Q26" s="229"/>
    </row>
    <row r="27" spans="1:17" x14ac:dyDescent="0.25">
      <c r="A27" s="308" t="s">
        <v>532</v>
      </c>
      <c r="B27" s="317"/>
      <c r="C27" s="252"/>
      <c r="D27" s="252"/>
      <c r="E27" s="269">
        <v>0</v>
      </c>
      <c r="F27" s="231">
        <v>0</v>
      </c>
      <c r="G27" s="231"/>
      <c r="H27" s="243">
        <v>0</v>
      </c>
      <c r="I27" s="234" t="e">
        <f>J27*$C$4</f>
        <v>#N/A</v>
      </c>
      <c r="J27" s="235" t="e">
        <f>#N/A</f>
        <v>#N/A</v>
      </c>
      <c r="K27" s="235">
        <f>SUM(C27:G27)</f>
        <v>0</v>
      </c>
      <c r="L27" s="208"/>
      <c r="M27" s="208"/>
      <c r="N27" s="236">
        <f>SUM(C27:G27)</f>
        <v>0</v>
      </c>
      <c r="O27" s="207"/>
      <c r="P27" s="207"/>
      <c r="Q27" s="229"/>
    </row>
    <row r="28" spans="1:17" s="273" customFormat="1" ht="24.75" customHeight="1" x14ac:dyDescent="0.2">
      <c r="A28" s="308"/>
      <c r="B28" s="317"/>
      <c r="C28" s="253"/>
      <c r="D28" s="253"/>
      <c r="E28" s="270">
        <v>0</v>
      </c>
      <c r="F28" s="270">
        <v>0</v>
      </c>
      <c r="G28" s="270"/>
      <c r="H28" s="239">
        <f>SUM(C28:G28)</f>
        <v>0</v>
      </c>
      <c r="I28" s="240"/>
      <c r="J28" s="241">
        <f>SUM(C28:G28)</f>
        <v>0</v>
      </c>
      <c r="K28" s="271"/>
      <c r="L28" s="272"/>
      <c r="M28" s="272"/>
      <c r="N28" s="272"/>
      <c r="O28" s="271"/>
      <c r="P28" s="271"/>
      <c r="Q28" s="229"/>
    </row>
    <row r="29" spans="1:17" ht="29.25" customHeight="1" x14ac:dyDescent="0.25">
      <c r="A29" s="248" t="s">
        <v>533</v>
      </c>
      <c r="B29" s="311" t="s">
        <v>345</v>
      </c>
      <c r="C29" s="311"/>
      <c r="D29" s="311"/>
      <c r="E29" s="311"/>
      <c r="F29" s="311"/>
      <c r="G29" s="311"/>
      <c r="H29" s="311"/>
      <c r="I29" s="249"/>
      <c r="J29" s="235"/>
      <c r="K29" s="271"/>
      <c r="L29" s="272"/>
      <c r="M29" s="272"/>
      <c r="N29" s="272"/>
      <c r="O29" s="271"/>
      <c r="P29" s="271"/>
      <c r="Q29" s="229"/>
    </row>
    <row r="30" spans="1:17" s="204" customFormat="1" ht="13.5" customHeight="1" x14ac:dyDescent="0.2">
      <c r="A30" s="316" t="s">
        <v>534</v>
      </c>
      <c r="B30" s="314" t="s">
        <v>345</v>
      </c>
      <c r="C30" s="274"/>
      <c r="D30" s="274"/>
      <c r="E30" s="275">
        <f>E31*H30</f>
        <v>367.99600000000004</v>
      </c>
      <c r="F30" s="231">
        <f>F31*$H$30</f>
        <v>367.99600000000004</v>
      </c>
      <c r="G30" s="231">
        <f>G31*$H$30</f>
        <v>183.99800000000002</v>
      </c>
      <c r="H30" s="233">
        <v>919.99</v>
      </c>
      <c r="I30" s="234" t="e">
        <f>J30*$C$4</f>
        <v>#N/A</v>
      </c>
      <c r="J30" s="235" t="e">
        <f>#N/A</f>
        <v>#N/A</v>
      </c>
      <c r="K30" s="207"/>
      <c r="L30" s="208"/>
      <c r="M30" s="208"/>
      <c r="N30" s="236">
        <f>SUM(C30:G30)</f>
        <v>919.99000000000012</v>
      </c>
      <c r="O30" s="207"/>
      <c r="P30" s="207"/>
      <c r="Q30" s="229"/>
    </row>
    <row r="31" spans="1:17" ht="24.75" customHeight="1" x14ac:dyDescent="0.25">
      <c r="A31" s="316"/>
      <c r="B31" s="314"/>
      <c r="C31" s="247"/>
      <c r="D31" s="247"/>
      <c r="E31" s="270">
        <v>0.4</v>
      </c>
      <c r="F31" s="270">
        <v>0.4</v>
      </c>
      <c r="G31" s="270">
        <v>0.2</v>
      </c>
      <c r="H31" s="239">
        <f>SUM(C31:G31)</f>
        <v>1</v>
      </c>
      <c r="I31" s="240"/>
      <c r="J31" s="241">
        <f>SUM(C31:G31)</f>
        <v>1</v>
      </c>
      <c r="K31" s="207"/>
      <c r="L31" s="208"/>
      <c r="M31" s="208"/>
      <c r="N31" s="276"/>
      <c r="O31" s="207"/>
      <c r="P31" s="207"/>
      <c r="Q31" s="229"/>
    </row>
    <row r="32" spans="1:17" ht="13.5" customHeight="1" x14ac:dyDescent="0.25">
      <c r="A32" s="316" t="s">
        <v>535</v>
      </c>
      <c r="B32" s="314"/>
      <c r="C32" s="247"/>
      <c r="D32" s="247"/>
      <c r="E32" s="277"/>
      <c r="F32" s="250"/>
      <c r="G32" s="250"/>
      <c r="H32" s="239"/>
      <c r="I32" s="240"/>
      <c r="J32" s="241"/>
      <c r="K32" s="207"/>
      <c r="L32" s="208"/>
      <c r="M32" s="208"/>
      <c r="N32" s="276"/>
      <c r="O32" s="207"/>
      <c r="P32" s="207"/>
      <c r="Q32" s="229"/>
    </row>
    <row r="33" spans="1:17" ht="21" customHeight="1" x14ac:dyDescent="0.25">
      <c r="A33" s="316"/>
      <c r="B33" s="314"/>
      <c r="C33" s="247"/>
      <c r="D33" s="247"/>
      <c r="E33" s="247"/>
      <c r="F33" s="250"/>
      <c r="G33" s="250"/>
      <c r="H33" s="239"/>
      <c r="I33" s="240"/>
      <c r="J33" s="241"/>
      <c r="K33" s="207"/>
      <c r="L33" s="208"/>
      <c r="M33" s="208"/>
      <c r="N33" s="276"/>
      <c r="O33" s="207"/>
      <c r="P33" s="207"/>
      <c r="Q33" s="229"/>
    </row>
    <row r="34" spans="1:17" x14ac:dyDescent="0.25">
      <c r="A34" s="248" t="s">
        <v>536</v>
      </c>
      <c r="B34" s="311" t="s">
        <v>402</v>
      </c>
      <c r="C34" s="311"/>
      <c r="D34" s="311"/>
      <c r="E34" s="311"/>
      <c r="F34" s="311"/>
      <c r="G34" s="311"/>
      <c r="H34" s="311"/>
      <c r="I34" s="249"/>
      <c r="J34" s="235"/>
      <c r="K34" s="235"/>
      <c r="L34" s="208"/>
      <c r="M34" s="208"/>
      <c r="N34" s="208"/>
      <c r="O34" s="207"/>
      <c r="P34" s="207"/>
      <c r="Q34" s="229"/>
    </row>
    <row r="35" spans="1:17" ht="13.5" customHeight="1" x14ac:dyDescent="0.25">
      <c r="A35" s="308" t="s">
        <v>537</v>
      </c>
      <c r="B35" s="314" t="s">
        <v>402</v>
      </c>
      <c r="C35" s="278"/>
      <c r="D35" s="279"/>
      <c r="E35" s="275">
        <f>E36*H35</f>
        <v>0</v>
      </c>
      <c r="F35" s="231">
        <f>F36*$H$35</f>
        <v>0</v>
      </c>
      <c r="G35" s="231">
        <f>G36*$H$35</f>
        <v>0</v>
      </c>
      <c r="H35" s="233">
        <v>0</v>
      </c>
      <c r="I35" s="234" t="e">
        <f>J35*$C$4</f>
        <v>#N/A</v>
      </c>
      <c r="J35" s="235" t="e">
        <f>#N/A</f>
        <v>#N/A</v>
      </c>
      <c r="K35" s="235">
        <f>SUM(C35:G35)</f>
        <v>0</v>
      </c>
      <c r="L35" s="208"/>
      <c r="M35" s="208"/>
      <c r="N35" s="236">
        <f>SUM(C35:G35)</f>
        <v>0</v>
      </c>
      <c r="O35" s="207"/>
      <c r="P35" s="207"/>
      <c r="Q35" s="229"/>
    </row>
    <row r="36" spans="1:17" ht="23.25" customHeight="1" x14ac:dyDescent="0.25">
      <c r="A36" s="308"/>
      <c r="B36" s="314"/>
      <c r="C36" s="280"/>
      <c r="D36" s="250"/>
      <c r="E36" s="270">
        <v>0.4</v>
      </c>
      <c r="F36" s="270">
        <v>0.4</v>
      </c>
      <c r="G36" s="270">
        <v>0.2</v>
      </c>
      <c r="H36" s="239">
        <v>0</v>
      </c>
      <c r="I36" s="240"/>
      <c r="J36" s="241">
        <f>SUM(C36:G36)</f>
        <v>1</v>
      </c>
      <c r="K36" s="235"/>
      <c r="L36" s="208"/>
      <c r="M36" s="208"/>
      <c r="N36" s="208"/>
      <c r="O36" s="207"/>
      <c r="P36" s="207"/>
      <c r="Q36" s="229"/>
    </row>
    <row r="37" spans="1:17" x14ac:dyDescent="0.25">
      <c r="A37" s="248" t="s">
        <v>538</v>
      </c>
      <c r="B37" s="311"/>
      <c r="C37" s="311"/>
      <c r="D37" s="311"/>
      <c r="E37" s="311"/>
      <c r="F37" s="311"/>
      <c r="G37" s="311"/>
      <c r="H37" s="311"/>
      <c r="I37" s="249"/>
      <c r="J37" s="235"/>
      <c r="K37" s="207"/>
      <c r="L37" s="208"/>
      <c r="M37" s="208"/>
      <c r="N37" s="208"/>
      <c r="O37" s="207"/>
      <c r="P37" s="207"/>
      <c r="Q37" s="229"/>
    </row>
    <row r="38" spans="1:17" x14ac:dyDescent="0.25">
      <c r="A38" s="308" t="s">
        <v>539</v>
      </c>
      <c r="B38" s="314"/>
      <c r="C38" s="281"/>
      <c r="D38" s="252"/>
      <c r="E38" s="269">
        <f>$H$38*E39</f>
        <v>0</v>
      </c>
      <c r="F38" s="269">
        <f>$H$38*F39</f>
        <v>0</v>
      </c>
      <c r="G38" s="252"/>
      <c r="H38" s="233">
        <v>0</v>
      </c>
      <c r="I38" s="234"/>
      <c r="J38" s="235">
        <f t="shared" ref="J38:J39" si="1">SUM(C38:G38)</f>
        <v>0</v>
      </c>
      <c r="K38" s="207"/>
      <c r="L38" s="244"/>
      <c r="M38" s="208"/>
      <c r="N38" s="236">
        <f>SUM(C38:G38)</f>
        <v>0</v>
      </c>
      <c r="O38" s="207"/>
      <c r="P38" s="207"/>
      <c r="Q38" s="229"/>
    </row>
    <row r="39" spans="1:17" s="230" customFormat="1" ht="21" customHeight="1" x14ac:dyDescent="0.2">
      <c r="A39" s="308"/>
      <c r="B39" s="314"/>
      <c r="C39" s="282"/>
      <c r="D39" s="253"/>
      <c r="E39" s="283">
        <v>0</v>
      </c>
      <c r="F39" s="283">
        <v>0</v>
      </c>
      <c r="G39" s="253"/>
      <c r="H39" s="239">
        <f>SUM(C39:G39)</f>
        <v>0</v>
      </c>
      <c r="I39" s="240"/>
      <c r="J39" s="241">
        <f t="shared" si="1"/>
        <v>0</v>
      </c>
      <c r="K39" s="227"/>
      <c r="L39" s="228"/>
      <c r="M39" s="228"/>
      <c r="N39" s="228"/>
      <c r="O39" s="227"/>
      <c r="P39" s="227"/>
      <c r="Q39" s="229"/>
    </row>
    <row r="40" spans="1:17" s="204" customFormat="1" ht="12.75" x14ac:dyDescent="0.2">
      <c r="A40" s="248" t="s">
        <v>540</v>
      </c>
      <c r="B40" s="311"/>
      <c r="C40" s="311"/>
      <c r="D40" s="311"/>
      <c r="E40" s="311"/>
      <c r="F40" s="311"/>
      <c r="G40" s="311"/>
      <c r="H40" s="311"/>
      <c r="I40" s="249"/>
      <c r="J40" s="235"/>
      <c r="K40" s="207"/>
      <c r="L40" s="208"/>
      <c r="M40" s="208"/>
      <c r="N40" s="208"/>
      <c r="O40" s="207"/>
      <c r="P40" s="207"/>
      <c r="Q40" s="229"/>
    </row>
    <row r="41" spans="1:17" ht="13.5" customHeight="1" x14ac:dyDescent="0.25">
      <c r="A41" s="308" t="s">
        <v>541</v>
      </c>
      <c r="B41" s="314"/>
      <c r="C41" s="281"/>
      <c r="D41" s="252"/>
      <c r="E41" s="252"/>
      <c r="F41" s="252"/>
      <c r="G41" s="231">
        <f>$H$41*G42</f>
        <v>0</v>
      </c>
      <c r="H41" s="233">
        <v>0</v>
      </c>
      <c r="I41" s="234" t="e">
        <f>J41*$C$4</f>
        <v>#N/A</v>
      </c>
      <c r="J41" s="235" t="e">
        <f>#N/A</f>
        <v>#N/A</v>
      </c>
      <c r="K41" s="235">
        <f>SUM(C41:G41)</f>
        <v>0</v>
      </c>
      <c r="L41" s="208"/>
      <c r="M41" s="208"/>
      <c r="N41" s="236">
        <f>SUM(C41:G41)</f>
        <v>0</v>
      </c>
      <c r="O41" s="207"/>
      <c r="P41" s="207"/>
      <c r="Q41" s="229"/>
    </row>
    <row r="42" spans="1:17" ht="23.25" customHeight="1" x14ac:dyDescent="0.25">
      <c r="A42" s="308"/>
      <c r="B42" s="314"/>
      <c r="C42" s="280"/>
      <c r="D42" s="253"/>
      <c r="E42" s="253"/>
      <c r="F42" s="253"/>
      <c r="G42" s="245">
        <v>1</v>
      </c>
      <c r="H42" s="239">
        <f>SUM(C42:G42)</f>
        <v>1</v>
      </c>
      <c r="I42" s="240"/>
      <c r="J42" s="241">
        <f>SUM(C42:G42)</f>
        <v>1</v>
      </c>
      <c r="K42" s="207"/>
      <c r="L42" s="208"/>
      <c r="M42" s="208"/>
      <c r="N42" s="208"/>
      <c r="O42" s="207"/>
      <c r="P42" s="207"/>
      <c r="Q42" s="229"/>
    </row>
    <row r="43" spans="1:17" x14ac:dyDescent="0.25">
      <c r="A43" s="318" t="s">
        <v>542</v>
      </c>
      <c r="B43" s="318"/>
      <c r="C43" s="284">
        <f>C9+C11+C13+C16+C19+C22+C25+C27+C30+C32+C35+C38+C41</f>
        <v>0</v>
      </c>
      <c r="D43" s="284">
        <f>D9+D11+D13+D16+D19+D22+D25+D27+D30+D32+D35+D38+D41</f>
        <v>37772.064000000006</v>
      </c>
      <c r="E43" s="284">
        <f>E9+E11+E13+E16+E19+E22+E25+E27+E30+E32+F35+E38+E41</f>
        <v>38140.060000000005</v>
      </c>
      <c r="F43" s="284">
        <f>F9+F11+F13+F16+F19+F22+F25+F27+F30+F32+G35+F38+F41</f>
        <v>38140.060000000005</v>
      </c>
      <c r="G43" s="284">
        <f>G9+G11+G13+G16+G19+G22+G25+G27+G30+G32+G35+G38+G41</f>
        <v>12774.686000000002</v>
      </c>
      <c r="H43" s="319">
        <f>(H19+H22+H30)</f>
        <v>126826.87000000001</v>
      </c>
      <c r="I43" s="285"/>
      <c r="J43" s="235"/>
      <c r="K43" s="235"/>
      <c r="L43" s="208"/>
      <c r="M43" s="208"/>
      <c r="N43" s="208"/>
      <c r="O43" s="207"/>
      <c r="P43" s="207"/>
      <c r="Q43" s="202"/>
    </row>
    <row r="44" spans="1:17" x14ac:dyDescent="0.25">
      <c r="A44" s="318"/>
      <c r="B44" s="318"/>
      <c r="C44" s="286">
        <f>C43</f>
        <v>0</v>
      </c>
      <c r="D44" s="286">
        <f>C44+D43</f>
        <v>37772.064000000006</v>
      </c>
      <c r="E44" s="286">
        <f>D44+E43</f>
        <v>75912.124000000011</v>
      </c>
      <c r="F44" s="286">
        <f>E44+F43</f>
        <v>114052.18400000001</v>
      </c>
      <c r="G44" s="286">
        <f>F44+G43</f>
        <v>126826.87000000001</v>
      </c>
      <c r="H44" s="319"/>
      <c r="I44" s="285"/>
      <c r="J44" s="235" t="e">
        <f>#N/A</f>
        <v>#N/A</v>
      </c>
      <c r="K44" s="207"/>
      <c r="L44" s="208"/>
      <c r="M44" s="208"/>
      <c r="N44" s="208"/>
      <c r="O44" s="207"/>
      <c r="P44" s="207"/>
      <c r="Q44" s="202"/>
    </row>
    <row r="45" spans="1:17" x14ac:dyDescent="0.25">
      <c r="A45" s="287"/>
      <c r="B45" s="287"/>
      <c r="C45" s="287"/>
      <c r="D45" s="287"/>
      <c r="E45" s="287"/>
      <c r="F45" s="287"/>
      <c r="G45" s="287"/>
      <c r="H45" s="287"/>
      <c r="I45" s="288"/>
      <c r="J45" s="288"/>
      <c r="K45" s="288"/>
      <c r="L45" s="288"/>
      <c r="M45" s="288"/>
      <c r="N45" s="288"/>
      <c r="O45" s="288"/>
      <c r="P45" s="288"/>
      <c r="Q45" s="287"/>
    </row>
    <row r="46" spans="1:17" x14ac:dyDescent="0.25">
      <c r="A46" s="287"/>
      <c r="B46" s="287"/>
      <c r="C46" s="287"/>
      <c r="D46" s="287"/>
      <c r="E46" s="287"/>
      <c r="F46" s="287"/>
      <c r="G46" s="287"/>
      <c r="H46" s="287"/>
      <c r="I46" s="288"/>
      <c r="J46" s="288"/>
      <c r="K46" s="288"/>
      <c r="L46" s="288"/>
      <c r="M46" s="288"/>
      <c r="N46" s="288"/>
      <c r="O46" s="288"/>
      <c r="P46" s="288"/>
      <c r="Q46" s="287"/>
    </row>
    <row r="47" spans="1:17" x14ac:dyDescent="0.25">
      <c r="A47" s="287"/>
      <c r="B47" s="287"/>
      <c r="C47" s="287"/>
      <c r="D47" s="287"/>
      <c r="E47" s="287"/>
      <c r="F47" s="287"/>
      <c r="G47" s="287"/>
      <c r="H47" s="289" t="e">
        <f>#N/A</f>
        <v>#N/A</v>
      </c>
      <c r="I47" s="288"/>
      <c r="J47" s="288"/>
      <c r="K47" s="288"/>
      <c r="L47" s="288"/>
      <c r="M47" s="290" t="e">
        <f>IF(H47=H43,"OK","ERRO")</f>
        <v>#N/A</v>
      </c>
      <c r="N47" s="289">
        <f>SUM(N9:N42)</f>
        <v>103978.63000000002</v>
      </c>
      <c r="O47" s="288" t="str">
        <f>IF(H43=N47,"OK","ERRO")</f>
        <v>ERRO</v>
      </c>
      <c r="P47" s="288"/>
      <c r="Q47" s="287"/>
    </row>
    <row r="48" spans="1:17" x14ac:dyDescent="0.25">
      <c r="A48" s="287"/>
      <c r="B48" s="291"/>
      <c r="C48" s="287"/>
      <c r="D48" s="287"/>
      <c r="E48" s="287"/>
      <c r="F48" s="287"/>
      <c r="G48" s="287"/>
      <c r="H48" s="288"/>
      <c r="I48" s="288"/>
      <c r="J48" s="288"/>
      <c r="K48" s="287"/>
      <c r="L48" s="287"/>
      <c r="M48" s="287"/>
      <c r="N48" s="287"/>
      <c r="O48" s="287"/>
      <c r="P48" s="287"/>
      <c r="Q48" s="287"/>
    </row>
    <row r="49" spans="1:17" x14ac:dyDescent="0.25">
      <c r="A49" s="287"/>
      <c r="B49" s="2" t="s">
        <v>508</v>
      </c>
      <c r="C49" s="287"/>
      <c r="D49" s="287"/>
      <c r="E49" s="287"/>
      <c r="F49" s="287"/>
      <c r="G49" s="287"/>
      <c r="H49" s="288"/>
      <c r="I49" s="288"/>
      <c r="J49" s="288"/>
      <c r="K49" s="287"/>
      <c r="L49" s="287"/>
      <c r="M49" s="287"/>
      <c r="N49" s="287"/>
      <c r="O49" s="287"/>
      <c r="P49" s="287"/>
      <c r="Q49" s="287"/>
    </row>
    <row r="50" spans="1:17" x14ac:dyDescent="0.25">
      <c r="A50" s="287"/>
      <c r="B50" s="2" t="s">
        <v>510</v>
      </c>
      <c r="C50" s="287"/>
      <c r="D50" s="287"/>
      <c r="E50" s="287"/>
      <c r="F50" s="287"/>
      <c r="G50" s="287"/>
      <c r="H50" s="288"/>
      <c r="I50" s="288"/>
      <c r="J50" s="288"/>
      <c r="K50" s="287"/>
      <c r="L50" s="287"/>
      <c r="M50" s="287"/>
      <c r="N50" s="287"/>
      <c r="O50" s="287"/>
      <c r="P50" s="287"/>
      <c r="Q50" s="287"/>
    </row>
  </sheetData>
  <sheetProtection selectLockedCells="1" selectUnlockedCells="1"/>
  <mergeCells count="46">
    <mergeCell ref="B40:H40"/>
    <mergeCell ref="A41:A42"/>
    <mergeCell ref="B41:B42"/>
    <mergeCell ref="A43:B44"/>
    <mergeCell ref="H43:H44"/>
    <mergeCell ref="B34:H34"/>
    <mergeCell ref="A35:A36"/>
    <mergeCell ref="B35:B36"/>
    <mergeCell ref="B37:H37"/>
    <mergeCell ref="A38:A39"/>
    <mergeCell ref="B38:B39"/>
    <mergeCell ref="A27:A28"/>
    <mergeCell ref="B27:B28"/>
    <mergeCell ref="B29:H29"/>
    <mergeCell ref="A30:A31"/>
    <mergeCell ref="B30:B31"/>
    <mergeCell ref="A32:A33"/>
    <mergeCell ref="B32:B33"/>
    <mergeCell ref="B21:H21"/>
    <mergeCell ref="A22:A23"/>
    <mergeCell ref="B22:B23"/>
    <mergeCell ref="B24:G24"/>
    <mergeCell ref="A25:A26"/>
    <mergeCell ref="B25:B26"/>
    <mergeCell ref="B15:H15"/>
    <mergeCell ref="A16:A17"/>
    <mergeCell ref="B16:B17"/>
    <mergeCell ref="B18:G18"/>
    <mergeCell ref="A19:A20"/>
    <mergeCell ref="B19:B20"/>
    <mergeCell ref="B8:H8"/>
    <mergeCell ref="A9:A10"/>
    <mergeCell ref="B9:B10"/>
    <mergeCell ref="A11:A12"/>
    <mergeCell ref="B11:B12"/>
    <mergeCell ref="A13:A14"/>
    <mergeCell ref="B13:B14"/>
    <mergeCell ref="A1:G1"/>
    <mergeCell ref="A2:G2"/>
    <mergeCell ref="C3:D3"/>
    <mergeCell ref="E3:F3"/>
    <mergeCell ref="G3:H4"/>
    <mergeCell ref="A6:A7"/>
    <mergeCell ref="B6:B7"/>
    <mergeCell ref="C6:G6"/>
    <mergeCell ref="H6:H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ORÇAMENTARIA</vt:lpstr>
      <vt:lpstr>CRONOGRAMA FISICO-FINANCEIRO</vt:lpstr>
      <vt:lpstr>'PLANILHA ORÇAMENTARIA'!_xlnm.Print_Area</vt:lpstr>
      <vt:lpstr>'PLANILHA ORÇAMENTARIA'!Area_de_impressao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dnocs</dc:creator>
  <cp:lastModifiedBy>lucaskelvin</cp:lastModifiedBy>
  <cp:revision>0</cp:revision>
  <cp:lastPrinted>2015-09-25T15:19:51Z</cp:lastPrinted>
  <dcterms:created xsi:type="dcterms:W3CDTF">2013-07-08T17:11:59Z</dcterms:created>
  <dcterms:modified xsi:type="dcterms:W3CDTF">2017-04-26T19:25:38Z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